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5" windowWidth="9150" windowHeight="11760" tabRatio="939" firstSheet="1" activeTab="14"/>
  </bookViews>
  <sheets>
    <sheet name="YARIŞMA BİLGİLERİ" sheetId="1" r:id="rId1"/>
    <sheet name="YARIŞMA PROGRAMI" sheetId="2" r:id="rId2"/>
    <sheet name="KAYIT LİSTESİ" sheetId="3" r:id="rId3"/>
    <sheet name="1.Gün Start Listesi" sheetId="4" r:id="rId4"/>
    <sheet name="100m.Eng." sheetId="5" r:id="rId5"/>
    <sheet name="100m." sheetId="6" r:id="rId6"/>
    <sheet name="400m." sheetId="7" r:id="rId7"/>
    <sheet name="1500m." sheetId="8" r:id="rId8"/>
    <sheet name="3000m.Eng" sheetId="9" r:id="rId9"/>
    <sheet name="Sırık" sheetId="10" r:id="rId10"/>
    <sheet name="Üçadım"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8">#REF!</definedName>
    <definedName name="Excel_BuiltIn_Print_Area_11" localSheetId="6">#REF!</definedName>
    <definedName name="Excel_BuiltIn_Print_Area_11" localSheetId="13">#REF!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9">#REF!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8">#REF!</definedName>
    <definedName name="Excel_BuiltIn_Print_Area_12" localSheetId="6">#REF!</definedName>
    <definedName name="Excel_BuiltIn_Print_Area_12" localSheetId="13">#REF!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9">#REF!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8">#REF!</definedName>
    <definedName name="Excel_BuiltIn_Print_Area_13" localSheetId="6">#REF!</definedName>
    <definedName name="Excel_BuiltIn_Print_Area_13" localSheetId="13">#REF!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9">#REF!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8">#REF!</definedName>
    <definedName name="Excel_BuiltIn_Print_Area_16" localSheetId="6">#REF!</definedName>
    <definedName name="Excel_BuiltIn_Print_Area_16" localSheetId="13">#REF!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9">#REF!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8">#REF!</definedName>
    <definedName name="Excel_BuiltIn_Print_Area_19" localSheetId="6">#REF!</definedName>
    <definedName name="Excel_BuiltIn_Print_Area_19" localSheetId="13">#REF!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9">#REF!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8">#REF!</definedName>
    <definedName name="Excel_BuiltIn_Print_Area_20" localSheetId="6">#REF!</definedName>
    <definedName name="Excel_BuiltIn_Print_Area_20" localSheetId="13">#REF!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9">#REF!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8">#REF!</definedName>
    <definedName name="Excel_BuiltIn_Print_Area_21" localSheetId="6">#REF!</definedName>
    <definedName name="Excel_BuiltIn_Print_Area_21" localSheetId="13">#REF!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9">#REF!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8">#REF!</definedName>
    <definedName name="Excel_BuiltIn_Print_Area_4" localSheetId="6">#REF!</definedName>
    <definedName name="Excel_BuiltIn_Print_Area_4" localSheetId="13">#REF!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9">#REF!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8">#REF!</definedName>
    <definedName name="Excel_BuiltIn_Print_Area_5" localSheetId="6">#REF!</definedName>
    <definedName name="Excel_BuiltIn_Print_Area_5" localSheetId="13">#REF!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9">#REF!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8">#REF!</definedName>
    <definedName name="Excel_BuiltIn_Print_Area_9" localSheetId="6">#REF!</definedName>
    <definedName name="Excel_BuiltIn_Print_Area_9" localSheetId="13">#REF!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9">#REF!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Listesi'!$A$1:$P$67</definedName>
    <definedName name="_xlnm.Print_Area" localSheetId="5">'100m.'!$A$1:$P$37</definedName>
    <definedName name="_xlnm.Print_Area" localSheetId="4">'100m.Eng.'!$A$1:$P$37</definedName>
    <definedName name="_xlnm.Print_Area" localSheetId="7">'1500m.'!$A$1:$P$49</definedName>
    <definedName name="_xlnm.Print_Area" localSheetId="8">'3000m.Eng'!$A$1:$P$36</definedName>
    <definedName name="_xlnm.Print_Area" localSheetId="6">'400m.'!$A$1:$P$37</definedName>
    <definedName name="_xlnm.Print_Area" localSheetId="13">'4x100m.'!$A$1:$P$27</definedName>
    <definedName name="_xlnm.Print_Area" localSheetId="12">'Çekiç'!$A$1:$P$34</definedName>
    <definedName name="_xlnm.Print_Area" localSheetId="14">'Genel Puan Tablosu'!$A$1:$Y$25</definedName>
    <definedName name="_xlnm.Print_Area" localSheetId="11">'Gülle'!$A$1:$P$34</definedName>
    <definedName name="_xlnm.Print_Area" localSheetId="2">'KAYIT LİSTESİ'!$A$1:$L$319</definedName>
    <definedName name="_xlnm.Print_Area" localSheetId="9">'Sırık'!$A$1:$BQ$30</definedName>
    <definedName name="_xlnm.Print_Area" localSheetId="10">'Üçadım'!$A$1:$P$34</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<sst xmlns="http://schemas.openxmlformats.org/spreadsheetml/2006/main" count="2304" uniqueCount="611">
  <si>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</si>
  <si>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</si>
  <si>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</si>
  <si>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</si>
  <si>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</si>
  <si>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</si>
  <si>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</si>
  <si>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</si>
  <si>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</si>
  <si>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</si>
  <si>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</si>
  <si>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</si>
  <si>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</si>
  <si>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</si>
  <si>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</si>
  <si>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</si>
  <si>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</si>
  <si>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</si>
  <si>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</si>
  <si>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</si>
  <si>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</si>
  <si>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</si>
  <si>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</si>
  <si>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</si>
  <si>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</si>
  <si>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</si>
  <si>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</si>
  <si>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</si>
  <si>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</si>
  <si>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</si>
  <si>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</si>
  <si>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</si>
  <si>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</si>
  <si>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</si>
  <si>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</si>
  <si>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</si>
  <si>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</si>
  <si>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</si>
  <si>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</si>
  <si>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</si>
  <si>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</si>
  <si>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</si>
  <si>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</si>
  <si>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</si>
  <si>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</si>
  <si>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</si>
  <si>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</si>
  <si>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</si>
  <si>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</si>
  <si>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</si>
  <si>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</si>
  <si>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</si>
  <si>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</si>
  <si>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</si>
  <si>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</si>
  <si>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</si>
  <si>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</si>
  <si>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</si>
  <si>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</si>
  <si>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</si>
  <si>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</si>
  <si>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</si>
  <si>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</si>
  <si>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</si>
  <si>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</si>
  <si>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</si>
  <si>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</si>
  <si>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</si>
  <si>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</si>
  <si>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</si>
  <si>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</si>
  <si>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</si>
  <si>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</si>
  <si>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</si>
  <si>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</si>
  <si>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</si>
  <si>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</si>
  <si>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</si>
  <si>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</si>
  <si>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</si>
  <si>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</si>
  <si>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</si>
  <si>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</si>
  <si>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</si>
  <si>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</si>
  <si>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</si>
  <si>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</si>
  <si>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</si>
  <si>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</si>
  <si>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</si>
  <si>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</si>
  <si>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</si>
  <si>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</si>
  <si>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</si>
  <si>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</si>
  <si>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</si>
  <si>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</si>
  <si>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</si>
  <si>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</si>
  <si>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</si>
  <si>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</si>
  <si>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</si>
  <si>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</si>
  <si>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</si>
  <si>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</si>
  <si>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</si>
  <si>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</si>
  <si>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</si>
  <si>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</si>
  <si>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</si>
  <si>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</si>
  <si>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</si>
  <si>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</si>
  <si>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</si>
  <si>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</si>
  <si>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</si>
  <si>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</si>
  <si>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</si>
  <si>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</si>
  <si>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</si>
  <si>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</si>
  <si>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</si>
  <si>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</si>
  <si>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</si>
  <si>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</si>
  <si>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</si>
  <si>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</si>
  <si>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</si>
  <si>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</si>
  <si>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</si>
  <si>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</si>
  <si>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</si>
  <si>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</si>
  <si>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</si>
  <si>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</si>
  <si>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</si>
  <si>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</si>
  <si>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</si>
  <si>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</si>
  <si>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</si>
  <si>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</si>
  <si>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</si>
  <si>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</si>
  <si>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</si>
  <si>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</si>
  <si>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</si>
  <si>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</si>
  <si>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</si>
  <si>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</si>
  <si>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</si>
  <si>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</si>
  <si>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</si>
  <si>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</si>
  <si>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</si>
  <si>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</si>
  <si>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</si>
  <si>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</si>
  <si>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</si>
  <si>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</si>
  <si>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</si>
  <si>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</si>
  <si>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</si>
  <si>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</si>
  <si>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</si>
  <si>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</si>
  <si>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</si>
  <si>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</si>
  <si>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</si>
  <si>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</si>
  <si>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</si>
  <si>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</si>
  <si>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</si>
  <si>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</si>
  <si>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</si>
  <si>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</si>
  <si>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</si>
  <si>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</si>
  <si>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</si>
  <si>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</si>
  <si>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</si>
  <si>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</si>
  <si>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</si>
  <si>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</si>
  <si>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</si>
  <si>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</si>
  <si>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</si>
  <si>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</si>
  <si>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</si>
  <si>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</si>
  <si>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</si>
  <si>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</si>
  <si>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</si>
  <si>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</si>
  <si>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</si>
  <si>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</si>
  <si>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</si>
  <si>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</si>
  <si>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</si>
  <si>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</si>
  <si>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</si>
  <si>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</si>
  <si>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</si>
  <si>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</si>
  <si>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</si>
  <si>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Disk Atma</t>
  </si>
  <si>
    <t>Cirit Atma</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</si>
  <si>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</si>
  <si>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</si>
  <si>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</si>
  <si>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</si>
  <si>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</si>
  <si>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</si>
  <si>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</si>
  <si>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</si>
  <si>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</si>
  <si>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</si>
  <si>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</si>
  <si>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</si>
  <si>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</si>
  <si>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</si>
  <si>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</si>
  <si>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</si>
  <si>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</si>
  <si>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</si>
  <si>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</si>
  <si>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</si>
  <si>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</si>
  <si>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</si>
  <si>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</si>
  <si>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</si>
  <si>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</si>
  <si>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</si>
  <si>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</si>
  <si>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</si>
  <si>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</si>
  <si>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</si>
  <si>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</si>
  <si>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100 METRE ENGEL</t>
  </si>
  <si>
    <t>GENEL PUAN TABLOSU 1.GÜN</t>
  </si>
  <si>
    <t>GENEL PUAN TABLOSU 2.GÜN</t>
  </si>
  <si>
    <t>200M</t>
  </si>
  <si>
    <t>400M</t>
  </si>
  <si>
    <t>400 METRE</t>
  </si>
  <si>
    <t>400M-1-7</t>
  </si>
  <si>
    <t>400M-1-8</t>
  </si>
  <si>
    <t>400M-2-7</t>
  </si>
  <si>
    <t>400M-2-8</t>
  </si>
  <si>
    <t>400M-3-7</t>
  </si>
  <si>
    <t>400M-3-8</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</si>
  <si>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</si>
  <si>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</si>
  <si>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</si>
  <si>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</si>
  <si>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</si>
  <si>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</si>
  <si>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</si>
  <si>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</si>
  <si>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</si>
  <si>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</si>
  <si>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</si>
  <si>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</si>
  <si>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</si>
  <si>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</si>
  <si>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</si>
  <si>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</si>
  <si>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</si>
  <si>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</si>
  <si>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400 Metre</t>
  </si>
  <si>
    <t>Sırıkla Atlama</t>
  </si>
  <si>
    <t>Üçadım Atma</t>
  </si>
  <si>
    <t>200 Metre</t>
  </si>
  <si>
    <t>Yüksek Atlama</t>
  </si>
  <si>
    <t>ÜÇADIM ATLAMA</t>
  </si>
  <si>
    <t>200 METRE</t>
  </si>
  <si>
    <t>SIRIK-1</t>
  </si>
  <si>
    <t>SIRIK-2</t>
  </si>
  <si>
    <t>SIRIK-3</t>
  </si>
  <si>
    <t>SIRIK-4</t>
  </si>
  <si>
    <t>SIRIK-5</t>
  </si>
  <si>
    <t>SIRIK-6</t>
  </si>
  <si>
    <t>SIRIK-7</t>
  </si>
  <si>
    <t>SIRIK-8</t>
  </si>
  <si>
    <t>SIRIK-9</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</si>
  <si>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</si>
  <si>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</si>
  <si>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</si>
  <si>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</si>
  <si>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</si>
  <si>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</si>
  <si>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</si>
  <si>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</si>
  <si>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</si>
  <si>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</si>
  <si>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</si>
  <si>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</si>
  <si>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</si>
  <si>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</si>
  <si>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</si>
  <si>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</si>
  <si>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</si>
  <si>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</si>
  <si>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</si>
  <si>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</si>
  <si>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</si>
  <si>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</si>
  <si>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</si>
  <si>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</si>
  <si>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</si>
  <si>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ARA DERECE</t>
  </si>
  <si>
    <t>Rüzgar:</t>
  </si>
  <si>
    <t>RÜZGAR</t>
  </si>
  <si>
    <t>A  T  M  A  L  A  R</t>
  </si>
  <si>
    <t>4 Kg.</t>
  </si>
  <si>
    <t>3000 Metre Engelli</t>
  </si>
  <si>
    <t>Çekiç Atma</t>
  </si>
  <si>
    <t>4x100 Metre Bayrak</t>
  </si>
  <si>
    <t>4x400 Metre Bayrak</t>
  </si>
  <si>
    <t>3000 Metre</t>
  </si>
  <si>
    <t>5000 Metre</t>
  </si>
  <si>
    <t>Rekor:</t>
  </si>
  <si>
    <t>400M.ENG</t>
  </si>
  <si>
    <t>3000M</t>
  </si>
  <si>
    <t>5000M</t>
  </si>
  <si>
    <t>3000M.ENG</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</si>
  <si>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</si>
  <si>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</si>
  <si>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</si>
  <si>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</si>
  <si>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</si>
  <si>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</si>
  <si>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</si>
  <si>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</si>
  <si>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</si>
  <si>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</si>
  <si>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</si>
  <si>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</si>
  <si>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</si>
  <si>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</si>
  <si>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</si>
  <si>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</si>
  <si>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</si>
  <si>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</si>
  <si>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</si>
  <si>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</si>
  <si>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</si>
  <si>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</si>
  <si>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</si>
  <si>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</si>
  <si>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</si>
  <si>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</si>
  <si>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</si>
  <si>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</si>
  <si>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</si>
  <si>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</si>
  <si>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</si>
  <si>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</si>
  <si>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</si>
  <si>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</si>
  <si>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</si>
  <si>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</si>
  <si>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</si>
  <si>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</si>
  <si>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</si>
  <si>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</si>
  <si>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</si>
  <si>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</si>
  <si>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</si>
  <si>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</si>
  <si>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</si>
  <si>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</si>
  <si>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</si>
  <si>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</si>
  <si>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</si>
  <si>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</si>
  <si>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</si>
  <si>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</si>
  <si>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</si>
  <si>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</si>
  <si>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</si>
  <si>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</si>
  <si>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</si>
  <si>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</si>
  <si>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</si>
  <si>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</si>
  <si>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</si>
  <si>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</si>
  <si>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</si>
  <si>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</si>
  <si>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</si>
  <si>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</si>
  <si>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</si>
  <si>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 Metre Engelli</t>
  </si>
  <si>
    <t>3000 METRE ENGEL</t>
  </si>
  <si>
    <t>ÇEKİÇ ATMA</t>
  </si>
  <si>
    <t>4X100 METRE</t>
  </si>
  <si>
    <t>4X400 METRE</t>
  </si>
  <si>
    <t>400 METRE ENGELLİ</t>
  </si>
  <si>
    <t>3000 METRE</t>
  </si>
  <si>
    <t>5000 METRE</t>
  </si>
  <si>
    <t>Nora GÜNER  11.25</t>
  </si>
  <si>
    <t>Pınar SAKA 51.53</t>
  </si>
  <si>
    <t>Tatiana KÖSTEM  4.20</t>
  </si>
  <si>
    <t>Nevin YANIT  12.58</t>
  </si>
  <si>
    <t>Süreyya AYHAN  3:55.33</t>
  </si>
  <si>
    <t>Gülcan MINGIR  9:13.53</t>
  </si>
  <si>
    <t>Tuğçe ŞAHUTOĞLU  74.17</t>
  </si>
  <si>
    <t>Ulusal Takım  44.71</t>
  </si>
  <si>
    <t>Merve AYDIN  2:00.23</t>
  </si>
  <si>
    <t>Nora GÜNER  22.71</t>
  </si>
  <si>
    <t>Nagihan KARADERE  55.09</t>
  </si>
  <si>
    <t>Karin Melis MAY  6.87</t>
  </si>
  <si>
    <t>Burcu AYHAN  1.94</t>
  </si>
  <si>
    <t>Oksana MERT  64.25</t>
  </si>
  <si>
    <t>Aysel TAŞ  56.90</t>
  </si>
  <si>
    <t>Elvan ABEYLEGESSE  8:31.94</t>
  </si>
  <si>
    <t>Elvan ABEYLEGESSE  14:24.68</t>
  </si>
  <si>
    <t>Ulusal Takım  3:29.12</t>
  </si>
  <si>
    <t>3000 METRE ENGELLİ</t>
  </si>
  <si>
    <t>4X100 METRE 1.SERİ</t>
  </si>
  <si>
    <t>4X100 METRE 2.SERİ</t>
  </si>
  <si>
    <t>1.Lig 1.Kademe Yarışmaları</t>
  </si>
  <si>
    <t>ANKARA</t>
  </si>
  <si>
    <t>24-25 Ağustos 2013</t>
  </si>
  <si>
    <t>Türkiye Atletizm Federasyonu
Ankara Atletizm İl Temsilciliği</t>
  </si>
  <si>
    <t>İli-Takımı</t>
  </si>
  <si>
    <t>İLİ-İli-Takımı</t>
  </si>
  <si>
    <t>İLİ-TAKIMI</t>
  </si>
  <si>
    <t>Sevim Sinmez SERBEST  13.95</t>
  </si>
  <si>
    <t>Emel DERELİ  18.04</t>
  </si>
  <si>
    <t>1.GÜN BAYANLAR START LİSTELERİ</t>
  </si>
  <si>
    <t>Gülle</t>
  </si>
  <si>
    <t>Çekiç</t>
  </si>
  <si>
    <t>Uzun</t>
  </si>
  <si>
    <t>Yüksek</t>
  </si>
  <si>
    <t>Sırık</t>
  </si>
  <si>
    <t>Disk</t>
  </si>
  <si>
    <t>Cirit</t>
  </si>
  <si>
    <t>BEYZA ÇAYLIYAK</t>
  </si>
  <si>
    <t>İZMİT-MASTER ATLETİZM KLB.</t>
  </si>
  <si>
    <t>ÇİĞDEM İZGİN</t>
  </si>
  <si>
    <t>NİLÜFER ÖZEN</t>
  </si>
  <si>
    <t>SEÇİL BUDAK</t>
  </si>
  <si>
    <t>ŞEYMA AYGÜR BİR</t>
  </si>
  <si>
    <t>BÜŞRA ERGEN</t>
  </si>
  <si>
    <t>GAMZE BARLAS</t>
  </si>
  <si>
    <t>SEVDA UYGUN</t>
  </si>
  <si>
    <t>ÖZGE ŞAYİR</t>
  </si>
  <si>
    <t>NESLİHAN ÖZKAN</t>
  </si>
  <si>
    <t xml:space="preserve"> </t>
  </si>
  <si>
    <t>615
613
618
610
609
611</t>
  </si>
  <si>
    <t>NİLÜFER ÖZEN
GAMZE BARLAS
SEVDA UYGUN
BÜŞRA ERGEN
BEYZA ÇAYLIYAK
ÇİĞDEM İZGİN</t>
  </si>
  <si>
    <t>SEREN KAYA</t>
  </si>
  <si>
    <t>İSTANBUL-OLİMPİK SPOR</t>
  </si>
  <si>
    <t>AYBÜKE AĞIRBAŞ</t>
  </si>
  <si>
    <t>FATMA TUĞÇE SAVAŞ</t>
  </si>
  <si>
    <t>ÇAĞLA FADILLIOĞLU</t>
  </si>
  <si>
    <t>GÖZDENUR KARS</t>
  </si>
  <si>
    <t>YASEMİN KIZILTAŞ</t>
  </si>
  <si>
    <t>DİLA ÇAKIR</t>
  </si>
  <si>
    <t>SEHER CANTÜRK</t>
  </si>
  <si>
    <t>CEMİLE TAŞ</t>
  </si>
  <si>
    <t>AYBÜKE AĞIRBAŞ
FATMA TUĞÇE SAVAŞ
GÖZDENUR KARS
ÇAĞLA FADILLIOĞLU
SEREN KAYA
DİLA ÇAKIR</t>
  </si>
  <si>
    <t>600
604
605
602
607
603</t>
  </si>
  <si>
    <t>AŞKIN NUR KARAKOÇ</t>
  </si>
  <si>
    <t>RİZE-REŞADİYE ZİHNİ DERİN S.K.</t>
  </si>
  <si>
    <t>YAPRAK YÜKSEL</t>
  </si>
  <si>
    <t>SİBEL ATASOY</t>
  </si>
  <si>
    <t>EBRU OFLUOĞLU</t>
  </si>
  <si>
    <t>MERVE KALAFAT</t>
  </si>
  <si>
    <t>NAGİHAN KÜÇÜKARSLAN</t>
  </si>
  <si>
    <t>EZGI KARAPINAR</t>
  </si>
  <si>
    <t>HAYRÜNİSA KAZKAYASI</t>
  </si>
  <si>
    <t>NURAY GEZER</t>
  </si>
  <si>
    <t>SELCAN AKDOĞAN</t>
  </si>
  <si>
    <t>MERVE İNAN</t>
  </si>
  <si>
    <t>629
628
620
622
619
624</t>
  </si>
  <si>
    <t>YAPRAK YÜKSEL
SİBEL ATASOY
EBRU OFLUOĞLU
HAYRÜNİSA KAZKAYASI
AŞKIN NUR KARAKOÇ
MERVE KALAFAT</t>
  </si>
  <si>
    <t>10.12.1995
14.04.1991
28.06.1994
08.03.1990
09.11.1990
01.01.1997</t>
  </si>
  <si>
    <t>FATMA GÜNGÖR</t>
  </si>
  <si>
    <t>MERSİN-MESKİ SPOR</t>
  </si>
  <si>
    <t>SİBEL SAKABAŞI</t>
  </si>
  <si>
    <t>MERYEM KASAP</t>
  </si>
  <si>
    <t>NİLAY ESEN</t>
  </si>
  <si>
    <t>HÜLYA BAŞTUĞ</t>
  </si>
  <si>
    <t>SÜHEYLA ADIYAMAN</t>
  </si>
  <si>
    <t>DERYA DEMİRAL</t>
  </si>
  <si>
    <t>BURÇİN ALYAGUT</t>
  </si>
  <si>
    <t>ÖZDE ÖZDOĞAN</t>
  </si>
  <si>
    <t>ELİF BERK</t>
  </si>
  <si>
    <t>H.BALA ASLAN</t>
  </si>
  <si>
    <t>SULTAN ÇETİNKAYA</t>
  </si>
  <si>
    <t>641
632
639
638
636</t>
  </si>
  <si>
    <t>SİBEL SAKABAŞI
ELCİN ORHAN
NİLAY ESEN
MERYEM KASAP
HASRETHAN KARACA</t>
  </si>
  <si>
    <t>ŞULE ARDA</t>
  </si>
  <si>
    <t>SAKARYA-B.Ş.BLD.SPOR</t>
  </si>
  <si>
    <t>SENA ÇAKIR</t>
  </si>
  <si>
    <t>CEREN ÇITAKOĞLU</t>
  </si>
  <si>
    <t>ÇAĞLA GEBEŞOĞLU</t>
  </si>
  <si>
    <t>GÜLNAZ AYAR</t>
  </si>
  <si>
    <t>BÜŞRA ARDA</t>
  </si>
  <si>
    <t>GÖZDE ŞAHİN</t>
  </si>
  <si>
    <t>ZÜLEYHA AVCI</t>
  </si>
  <si>
    <t>29.10.1197</t>
  </si>
  <si>
    <t>ELİF ONAYDAR</t>
  </si>
  <si>
    <t>FİLİZ GÜNDOĞDU</t>
  </si>
  <si>
    <t>653
652
645
650
649
651</t>
  </si>
  <si>
    <t>23.05.1995
17.11.1997
05.07.1996
24.03.1991
03.10.1997
06.12.1997</t>
  </si>
  <si>
    <t>ZÜLEYHA AVCI
ŞULE ARDA
CEREN ÇITAKOĞLU
GÜLNAZ AYAR
GÖZDE ŞAHİN
SENA ÇAKIR</t>
  </si>
  <si>
    <t>NURTEN BÜYÜK</t>
  </si>
  <si>
    <t>MERSİN-B.Ş.BLD. SPOR</t>
  </si>
  <si>
    <t>BAHAR KORKMAZ</t>
  </si>
  <si>
    <t>SİBEL KOÇ</t>
  </si>
  <si>
    <t>CANSU BEKLER</t>
  </si>
  <si>
    <t>FATMA ÇABUK</t>
  </si>
  <si>
    <t>ESRA AKBAŞ</t>
  </si>
  <si>
    <t>ŞİRİN EKİN</t>
  </si>
  <si>
    <t>SUNİYE DOĞANBAŞ</t>
  </si>
  <si>
    <t>658
655
660
659
663</t>
  </si>
  <si>
    <t>NURTEN BÜYÜK
CANSU BEKLER
SONGÜL ATLI
SİBEL KOÇ
ZUHAL ÖZCAN</t>
  </si>
  <si>
    <t>RUMEYSA EFE</t>
  </si>
  <si>
    <t>BURSA-OSMANGAZİ BLD.SP.</t>
  </si>
  <si>
    <t>BAHAR ILDIRKAYA</t>
  </si>
  <si>
    <t>ESRA ÖZGÜL</t>
  </si>
  <si>
    <t>SERAY ŞENTÜRK</t>
  </si>
  <si>
    <t>SONGÜL KONAK</t>
  </si>
  <si>
    <t>ARZU İPER</t>
  </si>
  <si>
    <t>HATİCE ÖZYÜREK</t>
  </si>
  <si>
    <t>MELİKE KARA</t>
  </si>
  <si>
    <t>EDA DAŞDAN</t>
  </si>
  <si>
    <t>EMİNE ACAR</t>
  </si>
  <si>
    <t>SEDA ERBAY</t>
  </si>
  <si>
    <t>DAMLA GÖNEN</t>
  </si>
  <si>
    <t>674
669
671
673
664
668</t>
  </si>
  <si>
    <t>SONGÜL KONAK
HATİCE ÖZYÜREK
RUMEYSA EFE
SERAY ŞENTÜRK
ARZU İPER
ESRA ÖZGÜL</t>
  </si>
  <si>
    <t>1</t>
  </si>
  <si>
    <t>ÜçAdım</t>
  </si>
  <si>
    <t>4</t>
  </si>
  <si>
    <t>8</t>
  </si>
  <si>
    <t>7</t>
  </si>
  <si>
    <t>5</t>
  </si>
  <si>
    <t>6</t>
  </si>
  <si>
    <t>AYŞE NUR EROL</t>
  </si>
  <si>
    <t>ANKARA SPOR (TASNİF DIŞI)</t>
  </si>
  <si>
    <t>3</t>
  </si>
  <si>
    <t>24 Ağustos 2013 - 15.00</t>
  </si>
  <si>
    <t>24 Ağustos 2013 - 14.45</t>
  </si>
  <si>
    <t>24 Ağustos 2013 - 15.30</t>
  </si>
  <si>
    <t>24 Ağustos 2013 - 16.00</t>
  </si>
  <si>
    <t>24 Ağustos 2013 - 16.35</t>
  </si>
  <si>
    <t>24 Ağustos 2013 - 17.20</t>
  </si>
  <si>
    <t>24 Ağustos 2013 - 17.55</t>
  </si>
  <si>
    <t>24 Ağustos 2013 - 18.40</t>
  </si>
  <si>
    <t>25 Ağustos 2013 - 09.00</t>
  </si>
  <si>
    <t>25 Ağustos 2013 - 11.40</t>
  </si>
  <si>
    <t>25 Ağustos 2013 - 14.45</t>
  </si>
  <si>
    <t>25 Ağustos 2013 - 15.00</t>
  </si>
  <si>
    <t>25 Ağustos 2013 - 15.35</t>
  </si>
  <si>
    <t>25 Ağustos 2013 - 16.10</t>
  </si>
  <si>
    <t>25 Ağustos 2013 - 16.40</t>
  </si>
  <si>
    <t>25 Ağustos 2013 - 18.30</t>
  </si>
  <si>
    <t>25 Ağustos 2013 - 19.15</t>
  </si>
  <si>
    <t>25 Ağustos 2013 - 20.00</t>
  </si>
  <si>
    <t>-</t>
  </si>
  <si>
    <t>SONGÜL ALTIN</t>
  </si>
  <si>
    <t>1. lig Bayanlar</t>
  </si>
  <si>
    <t>YEŞİM BALOĞLU</t>
  </si>
  <si>
    <t>EZGİ DOĞAN</t>
  </si>
  <si>
    <t>EZGİ ŞAYIR</t>
  </si>
  <si>
    <t>MELİZ REDİF</t>
  </si>
  <si>
    <t>ÇİĞDEM KOCA</t>
  </si>
  <si>
    <t>BERİVAN ŞAKIR</t>
  </si>
  <si>
    <t>ELMAS SEDA FIRTINA</t>
  </si>
  <si>
    <t>NESİBE ATACAN</t>
  </si>
  <si>
    <t>HÜSNİYE BAŞ</t>
  </si>
  <si>
    <t>AHU GÜNGÖRDÜ TÜTÜNCÜ</t>
  </si>
  <si>
    <t>ÜÇADIM</t>
  </si>
  <si>
    <t>2</t>
  </si>
  <si>
    <t>FERDİ İSTANBUL ÜSKÜDAR</t>
  </si>
  <si>
    <t>FERDİ İSTANBUL BEŞİKTAŞ.J.K</t>
  </si>
  <si>
    <t>FERDİ İSTANBUL ENKA</t>
  </si>
  <si>
    <t>FERDİ</t>
  </si>
  <si>
    <t/>
  </si>
  <si>
    <t>-1.0</t>
  </si>
  <si>
    <t>DNS</t>
  </si>
  <si>
    <t>X</t>
  </si>
  <si>
    <t>DNF</t>
  </si>
  <si>
    <t>0</t>
  </si>
  <si>
    <t>+1.3</t>
  </si>
  <si>
    <t>+0.2</t>
  </si>
  <si>
    <t>TASNİF DIŞI</t>
  </si>
  <si>
    <t>MERYEM KASAP (MERSİN MESKİ SPOR) KURAL 162.5.B. GEREGİNCE SARI KART GÖRMÜŞTÜR.</t>
  </si>
  <si>
    <t>+2,0</t>
  </si>
  <si>
    <t>+3,0</t>
  </si>
  <si>
    <t>+3,1</t>
  </si>
  <si>
    <t>+4,0</t>
  </si>
  <si>
    <t>+1,1</t>
  </si>
  <si>
    <t>BEYZA ÇAYLIYAK
ÇİĞDEM İZGİN
GAMZE BARLAS
NİLÜFER ÖZEN</t>
  </si>
  <si>
    <t>609
611
613
615</t>
  </si>
  <si>
    <t>AYBÜKE AĞIRBAŞ
FATMA TUĞÇE SAVAŞ
SEREN KAYA
ÇAĞLA FADILLIOĞLU</t>
  </si>
  <si>
    <t>600
604
607
602</t>
  </si>
  <si>
    <t xml:space="preserve">AŞKIN NUR KARAKOÇ
SİBEL ATASOY
EZGI KARAPINAR
HAYRÜNİSA KAZKAYASI
</t>
  </si>
  <si>
    <t>619
628
621
622</t>
  </si>
  <si>
    <t>ELCİN ORHAN
FATMA GÜNGÖR
SİBEL SAKABAŞI
BURÇİN ALYAGUT</t>
  </si>
  <si>
    <t>632
634
641
630</t>
  </si>
  <si>
    <t xml:space="preserve">
ÇAĞLA GEBEŞOĞLU
GÜLNAZ AYAR
ZÜLEYHA AVCI
SENA ÇAKIR
</t>
  </si>
  <si>
    <t>646
650
653
651</t>
  </si>
  <si>
    <t xml:space="preserve">NURTEN BÜYÜK
CANSU BEKLER
BAHAR KORKMAZ
SİBEL KOÇ
</t>
  </si>
  <si>
    <t>658
655
654
659</t>
  </si>
  <si>
    <t xml:space="preserve">HATİCE ÖZYÜREK
SONGÜL KONAK
RUMEYSA EFE
SERAY ŞENTÜRK
</t>
  </si>
  <si>
    <t>669
674
671
673</t>
  </si>
  <si>
    <t>DQ 170-14</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</si>
</sst>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
  </numFmts>
  <fonts count="9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b/>
      <sz val="18"/>
      <name val="Cambria"/>
      <family val="1"/>
    </font>
    <font>
      <sz val="16"/>
      <name val="Cambria"/>
      <family val="1"/>
    </font>
    <font>
      <sz val="18"/>
      <name val="Cambria"/>
      <family val="1"/>
    </font>
    <font>
      <b/>
      <sz val="11"/>
      <color indexed="23"/>
      <name val="Cambria"/>
      <family val="1"/>
    </font>
    <font>
      <b/>
      <sz val="18"/>
      <color indexed="10"/>
      <name val="Cambria"/>
      <family val="1"/>
    </font>
    <font>
      <sz val="24"/>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u val="single"/>
      <sz val="12"/>
      <color indexed="10"/>
      <name val="Arial"/>
      <family val="2"/>
    </font>
    <font>
      <b/>
      <sz val="11"/>
      <color indexed="9"/>
      <name val="Cambria"/>
      <family val="1"/>
    </font>
    <font>
      <b/>
      <sz val="14"/>
      <color indexed="8"/>
      <name val="Cambria"/>
      <family val="1"/>
    </font>
    <font>
      <b/>
      <sz val="24"/>
      <color indexed="10"/>
      <name val="Cambria"/>
      <family val="1"/>
    </font>
    <font>
      <sz val="16"/>
      <color indexed="8"/>
      <name val="Cambria"/>
      <family val="1"/>
    </font>
    <font>
      <b/>
      <sz val="8"/>
      <color indexed="10"/>
      <name val="Cambria"/>
      <family val="1"/>
    </font>
    <font>
      <sz val="20"/>
      <name val="Cambria"/>
      <family val="1"/>
    </font>
    <font>
      <b/>
      <sz val="22"/>
      <color indexed="10"/>
      <name val="Cambria"/>
      <family val="1"/>
    </font>
    <font>
      <u val="single"/>
      <sz val="8.5"/>
      <color indexed="12"/>
      <name val="Arial"/>
      <family val="2"/>
    </font>
    <font>
      <u val="single"/>
      <sz val="8.5"/>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28">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1"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2" fillId="0" borderId="0" xfId="53" applyFont="1" applyFill="1" applyAlignment="1">
      <alignment vertical="center"/>
      <protection/>
    </xf>
    <xf numFmtId="0" fontId="26" fillId="0" borderId="11" xfId="53" applyFont="1" applyFill="1" applyBorder="1" applyAlignment="1">
      <alignment horizontal="center" vertical="center"/>
      <protection/>
    </xf>
    <xf numFmtId="0" fontId="43"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18" borderId="12" xfId="53" applyFont="1" applyFill="1" applyBorder="1" applyAlignment="1" applyProtection="1">
      <alignment vertical="center" wrapText="1"/>
      <protection locked="0"/>
    </xf>
    <xf numFmtId="14" fontId="29" fillId="18"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44"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43"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45" fillId="18" borderId="11" xfId="53" applyFont="1" applyFill="1" applyBorder="1" applyAlignment="1">
      <alignment horizontal="center" vertical="center" wrapText="1"/>
      <protection/>
    </xf>
    <xf numFmtId="14" fontId="45" fillId="18" borderId="11" xfId="53" applyNumberFormat="1" applyFont="1" applyFill="1" applyBorder="1" applyAlignment="1">
      <alignment horizontal="center" vertical="center" wrapText="1"/>
      <protection/>
    </xf>
    <xf numFmtId="0" fontId="45" fillId="18" borderId="11" xfId="53" applyNumberFormat="1" applyFont="1" applyFill="1" applyBorder="1" applyAlignment="1">
      <alignment horizontal="center" vertical="center" wrapText="1"/>
      <protection/>
    </xf>
    <xf numFmtId="0" fontId="46" fillId="18"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47" fillId="0" borderId="11" xfId="53" applyNumberFormat="1"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9" fillId="24" borderId="0" xfId="53" applyFont="1" applyFill="1" applyBorder="1" applyAlignment="1" applyProtection="1">
      <alignment horizontal="center" vertical="center" wrapText="1"/>
      <protection locked="0"/>
    </xf>
    <xf numFmtId="0" fontId="28" fillId="24" borderId="0" xfId="53" applyFont="1" applyFill="1" applyBorder="1" applyAlignment="1" applyProtection="1">
      <alignment horizontal="center" wrapText="1"/>
      <protection locked="0"/>
    </xf>
    <xf numFmtId="0" fontId="28" fillId="24" borderId="0" xfId="53" applyFont="1" applyFill="1" applyAlignment="1" applyProtection="1">
      <alignment wrapText="1"/>
      <protection locked="0"/>
    </xf>
    <xf numFmtId="0" fontId="48" fillId="18" borderId="10" xfId="53" applyFont="1" applyFill="1" applyBorder="1" applyAlignment="1" applyProtection="1">
      <alignment vertical="center" wrapText="1"/>
      <protection locked="0"/>
    </xf>
    <xf numFmtId="0" fontId="49" fillId="18" borderId="10" xfId="53" applyFont="1" applyFill="1" applyBorder="1" applyAlignment="1" applyProtection="1">
      <alignment vertical="center" wrapText="1"/>
      <protection locked="0"/>
    </xf>
    <xf numFmtId="0" fontId="49" fillId="0" borderId="0" xfId="53" applyFont="1" applyAlignment="1" applyProtection="1">
      <alignment vertical="center" wrapText="1"/>
      <protection locked="0"/>
    </xf>
    <xf numFmtId="0" fontId="49" fillId="18"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50" fillId="0" borderId="11" xfId="53" applyNumberFormat="1" applyFont="1" applyFill="1" applyBorder="1" applyAlignment="1">
      <alignment horizontal="center" vertical="center"/>
      <protection/>
    </xf>
    <xf numFmtId="0" fontId="47" fillId="0" borderId="11" xfId="53" applyFont="1" applyFill="1" applyBorder="1" applyAlignment="1">
      <alignment horizontal="left" vertical="center" wrapText="1"/>
      <protection/>
    </xf>
    <xf numFmtId="0" fontId="51" fillId="0" borderId="11" xfId="53" applyFont="1" applyFill="1" applyBorder="1" applyAlignment="1">
      <alignment horizontal="center" vertical="center"/>
      <protection/>
    </xf>
    <xf numFmtId="0" fontId="52" fillId="0" borderId="0" xfId="53" applyFont="1" applyFill="1" applyAlignment="1">
      <alignment horizontal="left"/>
      <protection/>
    </xf>
    <xf numFmtId="14" fontId="52" fillId="0" borderId="0" xfId="53" applyNumberFormat="1" applyFont="1" applyFill="1" applyAlignment="1">
      <alignment horizontal="center"/>
      <protection/>
    </xf>
    <xf numFmtId="0" fontId="50" fillId="0" borderId="0" xfId="53" applyFont="1" applyFill="1" applyBorder="1" applyAlignment="1">
      <alignment horizontal="center" vertical="center" wrapText="1"/>
      <protection/>
    </xf>
    <xf numFmtId="0" fontId="52" fillId="0" borderId="0" xfId="53" applyFont="1" applyFill="1" applyAlignment="1">
      <alignment horizontal="center"/>
      <protection/>
    </xf>
    <xf numFmtId="0" fontId="52" fillId="0" borderId="0" xfId="53" applyFont="1" applyFill="1">
      <alignment/>
      <protection/>
    </xf>
    <xf numFmtId="49" fontId="52"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18"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18" borderId="10" xfId="53" applyFont="1" applyFill="1" applyBorder="1" applyAlignment="1" applyProtection="1">
      <alignment horizontal="right" vertical="center" wrapText="1"/>
      <protection locked="0"/>
    </xf>
    <xf numFmtId="0" fontId="30" fillId="18" borderId="12" xfId="53" applyFont="1" applyFill="1" applyBorder="1" applyAlignment="1" applyProtection="1">
      <alignment vertical="center" wrapText="1"/>
      <protection locked="0"/>
    </xf>
    <xf numFmtId="0" fontId="53" fillId="6"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54"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5"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6" fillId="0" borderId="11"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33" fillId="7" borderId="11" xfId="0" applyNumberFormat="1" applyFont="1" applyFill="1" applyBorder="1" applyAlignment="1">
      <alignment horizontal="center" vertical="center" wrapText="1"/>
    </xf>
    <xf numFmtId="0" fontId="30" fillId="18" borderId="11" xfId="48"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59" fillId="18" borderId="11" xfId="0" applyFont="1" applyFill="1" applyBorder="1" applyAlignment="1">
      <alignment horizontal="left" vertical="center" wrapText="1"/>
    </xf>
    <xf numFmtId="0" fontId="59" fillId="18" borderId="11" xfId="0" applyFont="1" applyFill="1" applyBorder="1" applyAlignment="1">
      <alignment vertical="center" wrapText="1"/>
    </xf>
    <xf numFmtId="0" fontId="60" fillId="6"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46" fillId="18" borderId="11" xfId="53" applyNumberFormat="1" applyFont="1" applyFill="1" applyBorder="1" applyAlignment="1">
      <alignment horizontal="center" vertical="center" wrapText="1"/>
      <protection/>
    </xf>
    <xf numFmtId="0" fontId="46" fillId="18"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7" borderId="11" xfId="53" applyFont="1" applyFill="1" applyBorder="1" applyAlignment="1" applyProtection="1">
      <alignment horizontal="center" vertical="center" wrapText="1"/>
      <protection locked="0"/>
    </xf>
    <xf numFmtId="0" fontId="61" fillId="7"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61"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59" fillId="18" borderId="11" xfId="48" applyFont="1" applyFill="1" applyBorder="1" applyAlignment="1" applyProtection="1">
      <alignment horizontal="left" vertical="center" wrapText="1"/>
      <protection/>
    </xf>
    <xf numFmtId="0" fontId="59" fillId="18" borderId="11" xfId="48" applyFont="1" applyFill="1" applyBorder="1" applyAlignment="1" applyProtection="1">
      <alignment horizontal="center" vertical="center" wrapText="1"/>
      <protection/>
    </xf>
    <xf numFmtId="0" fontId="59" fillId="18" borderId="11" xfId="48" applyFont="1" applyFill="1" applyBorder="1" applyAlignment="1" applyProtection="1">
      <alignment horizontal="left" vertical="center"/>
      <protection/>
    </xf>
    <xf numFmtId="0" fontId="34" fillId="2" borderId="11" xfId="0" applyFont="1" applyFill="1" applyBorder="1" applyAlignment="1">
      <alignment horizontal="center" vertical="center" wrapText="1"/>
    </xf>
    <xf numFmtId="0" fontId="22" fillId="6" borderId="13" xfId="0" applyFont="1" applyFill="1" applyBorder="1" applyAlignment="1">
      <alignment/>
    </xf>
    <xf numFmtId="0" fontId="22" fillId="6" borderId="14" xfId="0" applyFont="1" applyFill="1" applyBorder="1" applyAlignment="1">
      <alignment/>
    </xf>
    <xf numFmtId="0" fontId="22" fillId="6" borderId="15" xfId="0" applyFont="1" applyFill="1" applyBorder="1" applyAlignment="1">
      <alignment/>
    </xf>
    <xf numFmtId="0" fontId="26" fillId="6" borderId="16" xfId="0" applyFont="1" applyFill="1" applyBorder="1" applyAlignment="1">
      <alignment/>
    </xf>
    <xf numFmtId="0" fontId="26" fillId="6" borderId="0" xfId="0" applyFont="1" applyFill="1" applyBorder="1" applyAlignment="1">
      <alignment/>
    </xf>
    <xf numFmtId="0" fontId="26" fillId="6" borderId="17" xfId="0" applyFont="1" applyFill="1" applyBorder="1" applyAlignment="1">
      <alignment/>
    </xf>
    <xf numFmtId="0" fontId="22" fillId="6" borderId="16" xfId="0" applyFont="1" applyFill="1" applyBorder="1" applyAlignment="1">
      <alignment/>
    </xf>
    <xf numFmtId="0" fontId="22" fillId="6" borderId="0" xfId="0" applyFont="1" applyFill="1" applyBorder="1" applyAlignment="1">
      <alignment/>
    </xf>
    <xf numFmtId="0" fontId="22" fillId="6" borderId="17" xfId="0" applyFont="1" applyFill="1" applyBorder="1" applyAlignment="1">
      <alignment/>
    </xf>
    <xf numFmtId="180" fontId="62" fillId="6" borderId="18" xfId="0" applyNumberFormat="1" applyFont="1" applyFill="1" applyBorder="1" applyAlignment="1">
      <alignment vertical="center" wrapText="1"/>
    </xf>
    <xf numFmtId="180" fontId="62" fillId="6" borderId="19" xfId="0" applyNumberFormat="1" applyFont="1" applyFill="1" applyBorder="1" applyAlignment="1">
      <alignment vertical="center" wrapText="1"/>
    </xf>
    <xf numFmtId="180" fontId="62" fillId="6" borderId="20" xfId="0" applyNumberFormat="1" applyFont="1" applyFill="1" applyBorder="1" applyAlignment="1">
      <alignment vertical="center" wrapText="1"/>
    </xf>
    <xf numFmtId="0" fontId="22" fillId="6" borderId="21" xfId="0" applyFont="1" applyFill="1" applyBorder="1" applyAlignment="1">
      <alignment/>
    </xf>
    <xf numFmtId="0" fontId="22" fillId="6" borderId="22" xfId="0" applyFont="1" applyFill="1" applyBorder="1" applyAlignment="1">
      <alignment/>
    </xf>
    <xf numFmtId="0" fontId="22" fillId="6" borderId="23" xfId="0" applyFont="1" applyFill="1" applyBorder="1" applyAlignment="1">
      <alignment/>
    </xf>
    <xf numFmtId="203" fontId="22" fillId="7" borderId="11" xfId="53" applyNumberFormat="1" applyFont="1" applyFill="1" applyBorder="1" applyAlignment="1" applyProtection="1">
      <alignment horizontal="center" vertical="center" wrapText="1"/>
      <protection locked="0"/>
    </xf>
    <xf numFmtId="49" fontId="28" fillId="7" borderId="11" xfId="53" applyNumberFormat="1" applyFont="1" applyFill="1" applyBorder="1" applyAlignment="1" applyProtection="1">
      <alignment horizontal="center" vertical="center" wrapText="1"/>
      <protection locked="0"/>
    </xf>
    <xf numFmtId="1" fontId="28" fillId="7" borderId="11" xfId="53" applyNumberFormat="1" applyFont="1" applyFill="1" applyBorder="1" applyAlignment="1" applyProtection="1">
      <alignment horizontal="center" vertical="center" wrapText="1"/>
      <protection locked="0"/>
    </xf>
    <xf numFmtId="0" fontId="63" fillId="7" borderId="11" xfId="53" applyFont="1" applyFill="1" applyBorder="1" applyAlignment="1" applyProtection="1">
      <alignment horizontal="center" vertical="center" wrapText="1"/>
      <protection locked="0"/>
    </xf>
    <xf numFmtId="0" fontId="44" fillId="0" borderId="11" xfId="53" applyFont="1" applyFill="1" applyBorder="1" applyAlignment="1" applyProtection="1">
      <alignment horizontal="center" vertical="center" wrapText="1"/>
      <protection locked="0"/>
    </xf>
    <xf numFmtId="0" fontId="33" fillId="0" borderId="0" xfId="53" applyFont="1" applyFill="1" applyAlignment="1" applyProtection="1">
      <alignment horizontal="center" wrapText="1"/>
      <protection locked="0"/>
    </xf>
    <xf numFmtId="1" fontId="30" fillId="0" borderId="0" xfId="53" applyNumberFormat="1" applyFont="1" applyFill="1" applyAlignment="1" applyProtection="1">
      <alignment horizontal="center" wrapText="1"/>
      <protection locked="0"/>
    </xf>
    <xf numFmtId="0" fontId="64"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34" fillId="24" borderId="24" xfId="53" applyFont="1" applyFill="1" applyBorder="1" applyAlignment="1" applyProtection="1">
      <alignment vertical="center" wrapText="1"/>
      <protection locked="0"/>
    </xf>
    <xf numFmtId="206" fontId="46" fillId="18"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18"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6" fillId="0" borderId="11" xfId="53" applyNumberFormat="1" applyFont="1" applyFill="1" applyBorder="1" applyAlignment="1" applyProtection="1">
      <alignment horizontal="center" vertical="center" wrapText="1"/>
      <protection hidden="1"/>
    </xf>
    <xf numFmtId="207" fontId="67" fillId="0" borderId="11" xfId="53" applyNumberFormat="1" applyFont="1" applyFill="1" applyBorder="1" applyAlignment="1" applyProtection="1">
      <alignment horizontal="center" vertical="center" wrapText="1"/>
      <protection locked="0"/>
    </xf>
    <xf numFmtId="0" fontId="37" fillId="0" borderId="11" xfId="53" applyFont="1" applyFill="1" applyBorder="1" applyAlignment="1" applyProtection="1">
      <alignment horizontal="left" vertical="center" wrapText="1"/>
      <protection locked="0"/>
    </xf>
    <xf numFmtId="14" fontId="68" fillId="0" borderId="11" xfId="53" applyNumberFormat="1" applyFont="1" applyFill="1" applyBorder="1" applyAlignment="1" applyProtection="1">
      <alignment horizontal="center" vertical="center" wrapText="1"/>
      <protection locked="0"/>
    </xf>
    <xf numFmtId="0" fontId="37" fillId="5" borderId="0" xfId="0" applyFont="1" applyFill="1" applyAlignment="1">
      <alignment vertical="center"/>
    </xf>
    <xf numFmtId="0" fontId="28" fillId="18" borderId="12" xfId="53" applyFont="1" applyFill="1" applyBorder="1" applyAlignment="1" applyProtection="1">
      <alignment horizontal="right" vertical="center" wrapText="1"/>
      <protection locked="0"/>
    </xf>
    <xf numFmtId="0" fontId="34" fillId="24" borderId="24" xfId="53" applyFont="1" applyFill="1" applyBorder="1" applyAlignment="1" applyProtection="1">
      <alignment horizontal="center" vertical="center" wrapText="1"/>
      <protection locked="0"/>
    </xf>
    <xf numFmtId="0" fontId="30" fillId="18" borderId="12" xfId="53" applyFont="1" applyFill="1" applyBorder="1" applyAlignment="1" applyProtection="1">
      <alignment vertical="top" wrapText="1"/>
      <protection locked="0"/>
    </xf>
    <xf numFmtId="0" fontId="61"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61" fillId="2" borderId="11" xfId="53" applyFont="1" applyFill="1" applyBorder="1" applyAlignment="1" applyProtection="1">
      <alignment horizontal="center" vertical="center" wrapText="1"/>
      <protection hidden="1"/>
    </xf>
    <xf numFmtId="14" fontId="22" fillId="2" borderId="11" xfId="53" applyNumberFormat="1" applyFont="1" applyFill="1" applyBorder="1" applyAlignment="1" applyProtection="1">
      <alignment horizontal="center" vertical="center" wrapText="1"/>
      <protection locked="0"/>
    </xf>
    <xf numFmtId="0" fontId="22" fillId="2" borderId="11" xfId="53" applyFont="1" applyFill="1" applyBorder="1" applyAlignment="1" applyProtection="1">
      <alignment vertical="center" wrapText="1"/>
      <protection locked="0"/>
    </xf>
    <xf numFmtId="0" fontId="44" fillId="2" borderId="11" xfId="53" applyFont="1" applyFill="1" applyBorder="1" applyAlignment="1" applyProtection="1">
      <alignment horizontal="center" vertical="center" wrapText="1"/>
      <protection locked="0"/>
    </xf>
    <xf numFmtId="203" fontId="22" fillId="2" borderId="11" xfId="53" applyNumberFormat="1" applyFont="1" applyFill="1" applyBorder="1" applyAlignment="1" applyProtection="1">
      <alignment horizontal="center" vertical="center" wrapText="1"/>
      <protection locked="0"/>
    </xf>
    <xf numFmtId="49" fontId="22" fillId="2" borderId="11" xfId="53" applyNumberFormat="1" applyFont="1" applyFill="1" applyBorder="1" applyAlignment="1" applyProtection="1">
      <alignment horizontal="center" vertical="center" wrapText="1"/>
      <protection locked="0"/>
    </xf>
    <xf numFmtId="1" fontId="22" fillId="2" borderId="11" xfId="53" applyNumberFormat="1" applyFont="1" applyFill="1" applyBorder="1" applyAlignment="1" applyProtection="1">
      <alignment horizontal="center" vertical="center" wrapText="1"/>
      <protection locked="0"/>
    </xf>
    <xf numFmtId="0" fontId="22" fillId="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59" fillId="18" borderId="11" xfId="48" applyNumberFormat="1" applyFont="1" applyFill="1" applyBorder="1" applyAlignment="1" applyProtection="1">
      <alignment horizontal="center" vertical="center" wrapText="1"/>
      <protection/>
    </xf>
    <xf numFmtId="0" fontId="69" fillId="18" borderId="11" xfId="53" applyFont="1" applyFill="1" applyBorder="1" applyAlignment="1">
      <alignment horizontal="center" vertical="center" wrapText="1"/>
      <protection/>
    </xf>
    <xf numFmtId="14" fontId="69" fillId="18" borderId="11" xfId="53" applyNumberFormat="1" applyFont="1" applyFill="1" applyBorder="1" applyAlignment="1">
      <alignment horizontal="center" vertical="center" wrapText="1"/>
      <protection/>
    </xf>
    <xf numFmtId="0" fontId="69" fillId="18" borderId="11" xfId="53" applyNumberFormat="1" applyFont="1" applyFill="1" applyBorder="1" applyAlignment="1">
      <alignment horizontal="center" vertical="center" wrapText="1"/>
      <protection/>
    </xf>
    <xf numFmtId="206" fontId="69" fillId="18" borderId="11" xfId="53" applyNumberFormat="1" applyFont="1" applyFill="1" applyBorder="1" applyAlignment="1">
      <alignment horizontal="center" vertical="center" wrapText="1"/>
      <protection/>
    </xf>
    <xf numFmtId="0" fontId="25" fillId="4" borderId="11" xfId="0" applyFont="1" applyFill="1" applyBorder="1" applyAlignment="1">
      <alignment horizontal="center" vertical="center"/>
    </xf>
    <xf numFmtId="0" fontId="25" fillId="7" borderId="11" xfId="0" applyFont="1" applyFill="1" applyBorder="1" applyAlignment="1">
      <alignment horizontal="center" vertical="center"/>
    </xf>
    <xf numFmtId="0" fontId="70" fillId="0" borderId="11" xfId="0" applyFont="1" applyBorder="1" applyAlignment="1">
      <alignment horizontal="center" vertical="center"/>
    </xf>
    <xf numFmtId="203" fontId="71" fillId="0" borderId="11" xfId="0" applyNumberFormat="1" applyFont="1" applyBorder="1" applyAlignment="1">
      <alignment horizontal="center" vertical="center"/>
    </xf>
    <xf numFmtId="207" fontId="71" fillId="6" borderId="11" xfId="0" applyNumberFormat="1" applyFont="1" applyFill="1" applyBorder="1" applyAlignment="1">
      <alignment horizontal="center" vertical="center"/>
    </xf>
    <xf numFmtId="181" fontId="59" fillId="7" borderId="11" xfId="48" applyNumberFormat="1" applyFont="1" applyFill="1" applyBorder="1" applyAlignment="1" applyProtection="1">
      <alignment vertical="center" wrapText="1"/>
      <protection/>
    </xf>
    <xf numFmtId="207" fontId="65" fillId="0" borderId="11" xfId="53" applyNumberFormat="1" applyFont="1" applyFill="1" applyBorder="1" applyAlignment="1" applyProtection="1">
      <alignment horizontal="center" vertical="center" wrapText="1"/>
      <protection locked="0"/>
    </xf>
    <xf numFmtId="0" fontId="54"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4" fontId="65" fillId="0" borderId="11" xfId="53" applyNumberFormat="1" applyFont="1" applyFill="1" applyBorder="1" applyAlignment="1">
      <alignment horizontal="center" vertical="center" wrapText="1"/>
      <protection/>
    </xf>
    <xf numFmtId="0" fontId="65" fillId="0" borderId="11" xfId="53" applyFont="1" applyFill="1" applyBorder="1" applyAlignment="1">
      <alignment horizontal="center" vertical="center" wrapText="1"/>
      <protection/>
    </xf>
    <xf numFmtId="207" fontId="72" fillId="0" borderId="11" xfId="53" applyNumberFormat="1" applyFont="1" applyFill="1" applyBorder="1" applyAlignment="1">
      <alignment horizontal="center" vertical="center"/>
      <protection/>
    </xf>
    <xf numFmtId="207" fontId="30" fillId="18" borderId="10" xfId="53" applyNumberFormat="1" applyFont="1" applyFill="1" applyBorder="1" applyAlignment="1" applyProtection="1">
      <alignment vertical="center" wrapText="1"/>
      <protection locked="0"/>
    </xf>
    <xf numFmtId="207" fontId="30" fillId="18" borderId="12" xfId="53" applyNumberFormat="1" applyFont="1" applyFill="1" applyBorder="1" applyAlignment="1" applyProtection="1">
      <alignment vertical="center" wrapText="1"/>
      <protection locked="0"/>
    </xf>
    <xf numFmtId="0" fontId="61" fillId="24" borderId="11" xfId="53" applyFont="1" applyFill="1" applyBorder="1" applyAlignment="1" applyProtection="1">
      <alignment horizontal="left" vertical="center" wrapText="1"/>
      <protection hidden="1"/>
    </xf>
    <xf numFmtId="0" fontId="25" fillId="24" borderId="0" xfId="53" applyFont="1" applyFill="1" applyAlignment="1" applyProtection="1">
      <alignment vertical="center" wrapText="1"/>
      <protection locked="0"/>
    </xf>
    <xf numFmtId="0" fontId="61" fillId="2" borderId="25" xfId="53" applyFont="1" applyFill="1" applyBorder="1" applyAlignment="1" applyProtection="1">
      <alignment horizontal="center" vertical="center" wrapText="1"/>
      <protection hidden="1"/>
    </xf>
    <xf numFmtId="14" fontId="22" fillId="2" borderId="25" xfId="53" applyNumberFormat="1" applyFont="1" applyFill="1" applyBorder="1" applyAlignment="1" applyProtection="1">
      <alignment horizontal="center" vertical="center" wrapText="1"/>
      <protection locked="0"/>
    </xf>
    <xf numFmtId="0" fontId="22" fillId="2" borderId="25" xfId="53" applyFont="1" applyFill="1" applyBorder="1" applyAlignment="1" applyProtection="1">
      <alignment vertical="center" wrapText="1"/>
      <protection locked="0"/>
    </xf>
    <xf numFmtId="0" fontId="22" fillId="2" borderId="25" xfId="53" applyFont="1" applyFill="1" applyBorder="1" applyAlignment="1" applyProtection="1">
      <alignment horizontal="left" vertical="center" wrapText="1"/>
      <protection locked="0"/>
    </xf>
    <xf numFmtId="0" fontId="44" fillId="2" borderId="25" xfId="53" applyFont="1" applyFill="1" applyBorder="1" applyAlignment="1" applyProtection="1">
      <alignment horizontal="center" vertical="center" wrapText="1"/>
      <protection locked="0"/>
    </xf>
    <xf numFmtId="203" fontId="22" fillId="2" borderId="25" xfId="53" applyNumberFormat="1" applyFont="1" applyFill="1" applyBorder="1" applyAlignment="1" applyProtection="1">
      <alignment horizontal="center" vertical="center" wrapText="1"/>
      <protection locked="0"/>
    </xf>
    <xf numFmtId="0" fontId="61" fillId="24" borderId="26" xfId="53" applyFont="1" applyFill="1" applyBorder="1" applyAlignment="1" applyProtection="1">
      <alignment horizontal="left" vertical="center" wrapText="1"/>
      <protection hidden="1"/>
    </xf>
    <xf numFmtId="0" fontId="61" fillId="24" borderId="25" xfId="53" applyFont="1" applyFill="1" applyBorder="1" applyAlignment="1" applyProtection="1">
      <alignment horizontal="left" vertical="center" wrapText="1"/>
      <protection hidden="1"/>
    </xf>
    <xf numFmtId="0" fontId="33" fillId="18" borderId="12" xfId="53" applyFont="1" applyFill="1" applyBorder="1" applyAlignment="1" applyProtection="1">
      <alignment horizontal="right" vertical="center" wrapText="1"/>
      <protection locked="0"/>
    </xf>
    <xf numFmtId="207" fontId="30" fillId="18" borderId="10" xfId="53" applyNumberFormat="1" applyFont="1" applyFill="1" applyBorder="1" applyAlignment="1" applyProtection="1">
      <alignment horizontal="left" vertical="center" wrapText="1"/>
      <protection locked="0"/>
    </xf>
    <xf numFmtId="0" fontId="0" fillId="6" borderId="0" xfId="0" applyFill="1" applyAlignment="1">
      <alignment/>
    </xf>
    <xf numFmtId="0" fontId="40" fillId="6" borderId="0" xfId="0" applyFont="1" applyFill="1" applyAlignment="1">
      <alignment/>
    </xf>
    <xf numFmtId="0" fontId="24" fillId="6" borderId="0" xfId="0" applyFont="1" applyFill="1" applyBorder="1" applyAlignment="1">
      <alignment horizontal="center" vertical="center"/>
    </xf>
    <xf numFmtId="0" fontId="59" fillId="6" borderId="0" xfId="53" applyFont="1" applyFill="1" applyBorder="1" applyAlignment="1">
      <alignment horizontal="center" vertical="center"/>
      <protection/>
    </xf>
    <xf numFmtId="0" fontId="45" fillId="6" borderId="0" xfId="53" applyFont="1" applyFill="1" applyBorder="1" applyAlignment="1">
      <alignment horizontal="center" vertical="center" wrapText="1"/>
      <protection/>
    </xf>
    <xf numFmtId="203" fontId="26" fillId="6" borderId="0" xfId="53" applyNumberFormat="1" applyFont="1" applyFill="1" applyBorder="1" applyAlignment="1">
      <alignment horizontal="center" vertical="center"/>
      <protection/>
    </xf>
    <xf numFmtId="0" fontId="65" fillId="0" borderId="11" xfId="53" applyFont="1" applyFill="1" applyBorder="1" applyAlignment="1">
      <alignment vertical="center" wrapText="1"/>
      <protection/>
    </xf>
    <xf numFmtId="206" fontId="71" fillId="6" borderId="11" xfId="0" applyNumberFormat="1" applyFont="1" applyFill="1" applyBorder="1" applyAlignment="1">
      <alignment horizontal="center" vertical="center"/>
    </xf>
    <xf numFmtId="0" fontId="22" fillId="24" borderId="0" xfId="0" applyFont="1" applyFill="1" applyAlignment="1">
      <alignment/>
    </xf>
    <xf numFmtId="0" fontId="0" fillId="24" borderId="0" xfId="0" applyFill="1" applyAlignment="1">
      <alignment/>
    </xf>
    <xf numFmtId="207" fontId="71" fillId="24" borderId="11" xfId="0" applyNumberFormat="1" applyFont="1" applyFill="1" applyBorder="1" applyAlignment="1">
      <alignment horizontal="center" vertical="center"/>
    </xf>
    <xf numFmtId="207" fontId="71" fillId="0" borderId="11" xfId="0" applyNumberFormat="1" applyFont="1" applyBorder="1" applyAlignment="1">
      <alignment horizontal="center" vertical="center"/>
    </xf>
    <xf numFmtId="0" fontId="61" fillId="5" borderId="11" xfId="53" applyFont="1" applyFill="1" applyBorder="1" applyAlignment="1" applyProtection="1">
      <alignment horizontal="center" vertical="center" wrapText="1"/>
      <protection hidden="1"/>
    </xf>
    <xf numFmtId="14" fontId="22" fillId="5" borderId="11" xfId="53" applyNumberFormat="1" applyFont="1" applyFill="1" applyBorder="1" applyAlignment="1" applyProtection="1">
      <alignment horizontal="center" vertical="center" wrapText="1"/>
      <protection locked="0"/>
    </xf>
    <xf numFmtId="0" fontId="22" fillId="5" borderId="11" xfId="53" applyFont="1" applyFill="1" applyBorder="1" applyAlignment="1" applyProtection="1">
      <alignment vertical="center" wrapText="1"/>
      <protection locked="0"/>
    </xf>
    <xf numFmtId="0" fontId="22" fillId="5" borderId="11" xfId="53" applyFont="1" applyFill="1" applyBorder="1" applyAlignment="1" applyProtection="1">
      <alignment horizontal="left" vertical="center" wrapText="1"/>
      <protection locked="0"/>
    </xf>
    <xf numFmtId="0" fontId="44" fillId="5" borderId="11" xfId="53" applyFont="1" applyFill="1" applyBorder="1" applyAlignment="1" applyProtection="1">
      <alignment horizontal="center" vertical="center" wrapText="1"/>
      <protection locked="0"/>
    </xf>
    <xf numFmtId="203" fontId="22" fillId="5" borderId="11" xfId="53" applyNumberFormat="1" applyFont="1" applyFill="1" applyBorder="1" applyAlignment="1" applyProtection="1">
      <alignment horizontal="center" vertical="center" wrapText="1"/>
      <protection locked="0"/>
    </xf>
    <xf numFmtId="49" fontId="22" fillId="5" borderId="11" xfId="53" applyNumberFormat="1" applyFont="1" applyFill="1" applyBorder="1" applyAlignment="1" applyProtection="1">
      <alignment horizontal="center" vertical="center" wrapText="1"/>
      <protection locked="0"/>
    </xf>
    <xf numFmtId="1" fontId="22" fillId="5" borderId="11" xfId="53" applyNumberFormat="1" applyFont="1" applyFill="1" applyBorder="1" applyAlignment="1" applyProtection="1">
      <alignment horizontal="center" vertical="center" wrapText="1"/>
      <protection locked="0"/>
    </xf>
    <xf numFmtId="0" fontId="61" fillId="8" borderId="11" xfId="53" applyFont="1" applyFill="1" applyBorder="1" applyAlignment="1" applyProtection="1">
      <alignment horizontal="center" vertical="center" wrapText="1"/>
      <protection hidden="1"/>
    </xf>
    <xf numFmtId="14" fontId="22" fillId="8" borderId="11" xfId="53" applyNumberFormat="1" applyFont="1" applyFill="1" applyBorder="1" applyAlignment="1" applyProtection="1">
      <alignment horizontal="center" vertical="center" wrapText="1"/>
      <protection locked="0"/>
    </xf>
    <xf numFmtId="0" fontId="22" fillId="8" borderId="11" xfId="53" applyFont="1" applyFill="1" applyBorder="1" applyAlignment="1" applyProtection="1">
      <alignment vertical="center" wrapText="1"/>
      <protection locked="0"/>
    </xf>
    <xf numFmtId="0" fontId="22" fillId="8" borderId="11" xfId="53" applyFont="1" applyFill="1" applyBorder="1" applyAlignment="1" applyProtection="1">
      <alignment horizontal="left" vertical="center" wrapText="1"/>
      <protection locked="0"/>
    </xf>
    <xf numFmtId="0" fontId="44" fillId="8" borderId="11" xfId="53" applyFont="1" applyFill="1" applyBorder="1" applyAlignment="1" applyProtection="1">
      <alignment horizontal="center" vertical="center" wrapText="1"/>
      <protection locked="0"/>
    </xf>
    <xf numFmtId="203" fontId="22" fillId="8" borderId="11" xfId="53" applyNumberFormat="1" applyFont="1" applyFill="1" applyBorder="1" applyAlignment="1" applyProtection="1">
      <alignment horizontal="center" vertical="center" wrapText="1"/>
      <protection locked="0"/>
    </xf>
    <xf numFmtId="49" fontId="22" fillId="8" borderId="11" xfId="53" applyNumberFormat="1" applyFont="1" applyFill="1" applyBorder="1" applyAlignment="1" applyProtection="1">
      <alignment horizontal="center" vertical="center" wrapText="1"/>
      <protection locked="0"/>
    </xf>
    <xf numFmtId="1" fontId="22" fillId="8" borderId="11" xfId="53" applyNumberFormat="1" applyFont="1" applyFill="1" applyBorder="1" applyAlignment="1" applyProtection="1">
      <alignment horizontal="center" vertical="center" wrapText="1"/>
      <protection locked="0"/>
    </xf>
    <xf numFmtId="0" fontId="45" fillId="6" borderId="11" xfId="53" applyFont="1" applyFill="1" applyBorder="1" applyAlignment="1" applyProtection="1">
      <alignment horizontal="center" vertical="center" wrapText="1"/>
      <protection locked="0"/>
    </xf>
    <xf numFmtId="0" fontId="60" fillId="7"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1" fontId="30" fillId="0" borderId="11" xfId="53" applyNumberFormat="1" applyFont="1" applyFill="1" applyBorder="1" applyAlignment="1" applyProtection="1">
      <alignment horizontal="center" vertical="center" wrapText="1"/>
      <protection locked="0"/>
    </xf>
    <xf numFmtId="0" fontId="60" fillId="0" borderId="11" xfId="0" applyFont="1" applyBorder="1" applyAlignment="1">
      <alignment horizontal="center" vertical="center"/>
    </xf>
    <xf numFmtId="0" fontId="60" fillId="6" borderId="11" xfId="0" applyFont="1" applyFill="1" applyBorder="1" applyAlignment="1">
      <alignment horizontal="center" vertical="center"/>
    </xf>
    <xf numFmtId="0" fontId="60" fillId="24" borderId="11" xfId="0" applyFont="1" applyFill="1" applyBorder="1" applyAlignment="1">
      <alignment horizontal="center" vertical="center"/>
    </xf>
    <xf numFmtId="0" fontId="35" fillId="18" borderId="0" xfId="53" applyFont="1" applyFill="1" applyBorder="1" applyAlignment="1" applyProtection="1">
      <alignment horizontal="center" vertical="center" wrapText="1"/>
      <protection locked="0"/>
    </xf>
    <xf numFmtId="0" fontId="59" fillId="6" borderId="27" xfId="53" applyFont="1" applyFill="1" applyBorder="1" applyAlignment="1">
      <alignment vertical="center"/>
      <protection/>
    </xf>
    <xf numFmtId="0" fontId="59" fillId="6" borderId="24" xfId="53" applyFont="1" applyFill="1" applyBorder="1" applyAlignment="1">
      <alignment vertical="center"/>
      <protection/>
    </xf>
    <xf numFmtId="0" fontId="59" fillId="6" borderId="28"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73" fillId="6" borderId="24" xfId="53" applyFont="1" applyFill="1" applyBorder="1" applyAlignment="1">
      <alignment horizontal="right" vertical="center"/>
      <protection/>
    </xf>
    <xf numFmtId="49" fontId="41" fillId="6"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0" fontId="26" fillId="0" borderId="11" xfId="53" applyFont="1" applyFill="1" applyBorder="1" applyAlignment="1">
      <alignment horizontal="left" vertical="center" wrapText="1"/>
      <protection/>
    </xf>
    <xf numFmtId="0" fontId="55" fillId="0" borderId="11" xfId="53" applyFont="1" applyFill="1" applyBorder="1" applyAlignment="1">
      <alignment horizontal="left" vertical="center" wrapText="1"/>
      <protection/>
    </xf>
    <xf numFmtId="14" fontId="26" fillId="0" borderId="11" xfId="53" applyNumberFormat="1" applyFont="1" applyFill="1" applyBorder="1" applyAlignment="1">
      <alignment horizontal="center" vertical="center" wrapText="1"/>
      <protection/>
    </xf>
    <xf numFmtId="1" fontId="30" fillId="0" borderId="11" xfId="53" applyNumberFormat="1" applyFont="1" applyFill="1" applyBorder="1" applyAlignment="1">
      <alignment horizontal="center" vertical="center"/>
      <protection/>
    </xf>
    <xf numFmtId="1" fontId="43" fillId="0" borderId="11" xfId="53" applyNumberFormat="1" applyFont="1" applyFill="1" applyBorder="1" applyAlignment="1">
      <alignment horizontal="center" vertical="center"/>
      <protection/>
    </xf>
    <xf numFmtId="1" fontId="41" fillId="0" borderId="11" xfId="53" applyNumberFormat="1" applyFont="1" applyFill="1" applyBorder="1" applyAlignment="1">
      <alignment horizontal="center" vertical="center"/>
      <protection/>
    </xf>
    <xf numFmtId="1" fontId="30" fillId="0" borderId="11" xfId="53" applyNumberFormat="1" applyFont="1" applyFill="1" applyBorder="1" applyAlignment="1">
      <alignment horizontal="center" vertical="center" wrapText="1"/>
      <protection/>
    </xf>
    <xf numFmtId="0" fontId="41" fillId="0" borderId="11" xfId="53" applyFont="1" applyFill="1" applyBorder="1" applyAlignment="1">
      <alignment horizontal="center" vertical="center"/>
      <protection/>
    </xf>
    <xf numFmtId="1" fontId="48" fillId="0" borderId="11" xfId="53" applyNumberFormat="1" applyFont="1" applyFill="1" applyBorder="1" applyAlignment="1">
      <alignment horizontal="center" vertical="center" wrapText="1"/>
      <protection/>
    </xf>
    <xf numFmtId="0" fontId="61" fillId="0" borderId="0" xfId="53" applyFont="1" applyFill="1" applyAlignment="1" applyProtection="1">
      <alignment horizontal="center" wrapText="1"/>
      <protection locked="0"/>
    </xf>
    <xf numFmtId="1" fontId="41" fillId="0" borderId="11" xfId="53" applyNumberFormat="1" applyFont="1" applyFill="1" applyBorder="1" applyAlignment="1">
      <alignment horizontal="center" vertical="center" wrapText="1"/>
      <protection/>
    </xf>
    <xf numFmtId="0" fontId="41" fillId="0" borderId="11" xfId="53" applyFont="1" applyFill="1" applyBorder="1" applyAlignment="1">
      <alignment horizontal="center" vertical="center" wrapText="1"/>
      <protection/>
    </xf>
    <xf numFmtId="0" fontId="74" fillId="0" borderId="11" xfId="53" applyNumberFormat="1" applyFont="1" applyFill="1" applyBorder="1" applyAlignment="1">
      <alignment horizontal="center" vertical="center"/>
      <protection/>
    </xf>
    <xf numFmtId="0" fontId="61" fillId="2" borderId="29" xfId="53" applyFont="1" applyFill="1" applyBorder="1" applyAlignment="1" applyProtection="1">
      <alignment horizontal="center" vertical="center" wrapText="1"/>
      <protection hidden="1"/>
    </xf>
    <xf numFmtId="14" fontId="22" fillId="2" borderId="29" xfId="53" applyNumberFormat="1" applyFont="1" applyFill="1" applyBorder="1" applyAlignment="1" applyProtection="1">
      <alignment horizontal="center" vertical="center" wrapText="1"/>
      <protection locked="0"/>
    </xf>
    <xf numFmtId="0" fontId="22" fillId="2" borderId="29" xfId="53" applyFont="1" applyFill="1" applyBorder="1" applyAlignment="1" applyProtection="1">
      <alignment vertical="center" wrapText="1"/>
      <protection locked="0"/>
    </xf>
    <xf numFmtId="0" fontId="22" fillId="2" borderId="29" xfId="53" applyFont="1" applyFill="1" applyBorder="1" applyAlignment="1" applyProtection="1">
      <alignment horizontal="left" vertical="center" wrapText="1"/>
      <protection locked="0"/>
    </xf>
    <xf numFmtId="0" fontId="44" fillId="2" borderId="29" xfId="53" applyFont="1" applyFill="1" applyBorder="1" applyAlignment="1" applyProtection="1">
      <alignment horizontal="center" vertical="center" wrapText="1"/>
      <protection locked="0"/>
    </xf>
    <xf numFmtId="203" fontId="22" fillId="2" borderId="29" xfId="53" applyNumberFormat="1" applyFont="1" applyFill="1" applyBorder="1" applyAlignment="1" applyProtection="1">
      <alignment horizontal="center" vertical="center" wrapText="1"/>
      <protection locked="0"/>
    </xf>
    <xf numFmtId="0" fontId="61" fillId="24" borderId="29" xfId="53" applyFont="1" applyFill="1" applyBorder="1" applyAlignment="1" applyProtection="1">
      <alignment horizontal="left" vertical="center" wrapText="1"/>
      <protection hidden="1"/>
    </xf>
    <xf numFmtId="0" fontId="61" fillId="7" borderId="26" xfId="53" applyFont="1" applyFill="1" applyBorder="1" applyAlignment="1" applyProtection="1">
      <alignment horizontal="center" vertical="center" wrapText="1"/>
      <protection hidden="1"/>
    </xf>
    <xf numFmtId="14" fontId="22" fillId="7" borderId="26" xfId="53" applyNumberFormat="1" applyFont="1" applyFill="1" applyBorder="1" applyAlignment="1" applyProtection="1">
      <alignment horizontal="center" vertical="center" wrapText="1"/>
      <protection locked="0"/>
    </xf>
    <xf numFmtId="0" fontId="22" fillId="7" borderId="26" xfId="53" applyFont="1" applyFill="1" applyBorder="1" applyAlignment="1" applyProtection="1">
      <alignment vertical="center" wrapText="1"/>
      <protection locked="0"/>
    </xf>
    <xf numFmtId="0" fontId="22" fillId="7" borderId="26" xfId="53" applyFont="1" applyFill="1" applyBorder="1" applyAlignment="1" applyProtection="1">
      <alignment horizontal="left" vertical="center" wrapText="1"/>
      <protection locked="0"/>
    </xf>
    <xf numFmtId="0" fontId="44" fillId="7" borderId="26" xfId="53" applyFont="1" applyFill="1" applyBorder="1" applyAlignment="1" applyProtection="1">
      <alignment horizontal="center" vertical="center" wrapText="1"/>
      <protection locked="0"/>
    </xf>
    <xf numFmtId="203" fontId="22" fillId="7" borderId="26" xfId="53" applyNumberFormat="1" applyFont="1" applyFill="1" applyBorder="1" applyAlignment="1" applyProtection="1">
      <alignment horizontal="center" vertical="center" wrapText="1"/>
      <protection locked="0"/>
    </xf>
    <xf numFmtId="49" fontId="22" fillId="7" borderId="26" xfId="53" applyNumberFormat="1" applyFont="1" applyFill="1" applyBorder="1" applyAlignment="1" applyProtection="1">
      <alignment horizontal="center" vertical="center" wrapText="1"/>
      <protection locked="0"/>
    </xf>
    <xf numFmtId="1" fontId="22" fillId="7" borderId="26" xfId="53" applyNumberFormat="1" applyFont="1" applyFill="1" applyBorder="1" applyAlignment="1" applyProtection="1">
      <alignment horizontal="center" vertical="center" wrapText="1"/>
      <protection locked="0"/>
    </xf>
    <xf numFmtId="14" fontId="22" fillId="7" borderId="11" xfId="53" applyNumberFormat="1" applyFont="1" applyFill="1" applyBorder="1" applyAlignment="1" applyProtection="1">
      <alignment horizontal="center" vertical="center" wrapText="1"/>
      <protection locked="0"/>
    </xf>
    <xf numFmtId="0" fontId="22" fillId="7" borderId="11" xfId="53" applyFont="1" applyFill="1" applyBorder="1" applyAlignment="1" applyProtection="1">
      <alignment vertical="center" wrapText="1"/>
      <protection locked="0"/>
    </xf>
    <xf numFmtId="0" fontId="22" fillId="7" borderId="11" xfId="53" applyFont="1" applyFill="1" applyBorder="1" applyAlignment="1" applyProtection="1">
      <alignment horizontal="left" vertical="center" wrapText="1"/>
      <protection locked="0"/>
    </xf>
    <xf numFmtId="0" fontId="44" fillId="7" borderId="11" xfId="53" applyFont="1" applyFill="1" applyBorder="1" applyAlignment="1" applyProtection="1">
      <alignment horizontal="center" vertical="center" wrapText="1"/>
      <protection locked="0"/>
    </xf>
    <xf numFmtId="206" fontId="59" fillId="6" borderId="24" xfId="53" applyNumberFormat="1" applyFont="1" applyFill="1" applyBorder="1" applyAlignment="1">
      <alignment vertical="center"/>
      <protection/>
    </xf>
    <xf numFmtId="206" fontId="45" fillId="18" borderId="11" xfId="53" applyNumberFormat="1" applyFont="1" applyFill="1" applyBorder="1" applyAlignment="1">
      <alignment horizontal="center" vertical="center" wrapText="1"/>
      <protection/>
    </xf>
    <xf numFmtId="210" fontId="59" fillId="6" borderId="24" xfId="53" applyNumberFormat="1" applyFont="1" applyFill="1" applyBorder="1" applyAlignment="1">
      <alignment vertical="center"/>
      <protection/>
    </xf>
    <xf numFmtId="210" fontId="45" fillId="18" borderId="11" xfId="53" applyNumberFormat="1" applyFont="1" applyFill="1" applyBorder="1" applyAlignment="1">
      <alignment horizontal="center" vertical="center" wrapText="1"/>
      <protection/>
    </xf>
    <xf numFmtId="210" fontId="26" fillId="0" borderId="11" xfId="53" applyNumberFormat="1" applyFont="1" applyFill="1" applyBorder="1" applyAlignment="1">
      <alignment horizontal="center" vertical="center"/>
      <protection/>
    </xf>
    <xf numFmtId="210" fontId="26" fillId="0" borderId="0" xfId="53" applyNumberFormat="1" applyFont="1" applyFill="1" applyBorder="1" applyAlignment="1">
      <alignment horizontal="center" vertical="center"/>
      <protection/>
    </xf>
    <xf numFmtId="210" fontId="22" fillId="0" borderId="0" xfId="53" applyNumberFormat="1" applyFont="1" applyFill="1" applyAlignment="1">
      <alignment horizontal="center"/>
      <protection/>
    </xf>
    <xf numFmtId="210" fontId="22" fillId="0" borderId="0" xfId="53" applyNumberFormat="1" applyFont="1" applyFill="1">
      <alignment/>
      <protection/>
    </xf>
    <xf numFmtId="210" fontId="29" fillId="18" borderId="12" xfId="53" applyNumberFormat="1" applyFont="1" applyFill="1" applyBorder="1" applyAlignment="1" applyProtection="1">
      <alignment vertical="center" wrapText="1"/>
      <protection locked="0"/>
    </xf>
    <xf numFmtId="210" fontId="28" fillId="24" borderId="0" xfId="53" applyNumberFormat="1" applyFont="1" applyFill="1" applyBorder="1" applyAlignment="1" applyProtection="1">
      <alignment horizontal="left" wrapText="1"/>
      <protection locked="0"/>
    </xf>
    <xf numFmtId="210" fontId="22" fillId="0" borderId="0" xfId="53" applyNumberFormat="1" applyFont="1" applyFill="1" applyBorder="1" applyAlignment="1">
      <alignment horizontal="center" vertical="center"/>
      <protection/>
    </xf>
    <xf numFmtId="210" fontId="22" fillId="0" borderId="0" xfId="53" applyNumberFormat="1" applyFont="1" applyFill="1" applyAlignment="1">
      <alignment horizontal="left"/>
      <protection/>
    </xf>
    <xf numFmtId="206" fontId="71" fillId="0" borderId="11" xfId="0" applyNumberFormat="1" applyFont="1" applyBorder="1" applyAlignment="1">
      <alignment horizontal="center" vertical="center"/>
    </xf>
    <xf numFmtId="49" fontId="75" fillId="0" borderId="11" xfId="53" applyNumberFormat="1" applyFont="1" applyFill="1" applyBorder="1" applyAlignment="1">
      <alignment horizontal="center" vertical="center"/>
      <protection/>
    </xf>
    <xf numFmtId="49" fontId="75" fillId="2" borderId="11" xfId="53" applyNumberFormat="1" applyFont="1" applyFill="1" applyBorder="1" applyAlignment="1" applyProtection="1">
      <alignment horizontal="center" vertical="center"/>
      <protection hidden="1" locked="0"/>
    </xf>
    <xf numFmtId="49" fontId="75" fillId="2" borderId="11" xfId="53" applyNumberFormat="1" applyFont="1" applyFill="1" applyBorder="1" applyAlignment="1">
      <alignment horizontal="center" vertical="center"/>
      <protection/>
    </xf>
    <xf numFmtId="49" fontId="75" fillId="0" borderId="11" xfId="53" applyNumberFormat="1" applyFont="1" applyFill="1" applyBorder="1" applyAlignment="1" applyProtection="1">
      <alignment horizontal="center" vertical="center"/>
      <protection hidden="1" locked="0"/>
    </xf>
    <xf numFmtId="49" fontId="75" fillId="2" borderId="11" xfId="53" applyNumberFormat="1" applyFont="1" applyFill="1" applyBorder="1" applyAlignment="1">
      <alignment vertical="center"/>
      <protection/>
    </xf>
    <xf numFmtId="49" fontId="75" fillId="0" borderId="11" xfId="53" applyNumberFormat="1" applyFont="1" applyFill="1" applyBorder="1" applyAlignment="1">
      <alignment vertical="center"/>
      <protection/>
    </xf>
    <xf numFmtId="1" fontId="88" fillId="4" borderId="11" xfId="0" applyNumberFormat="1" applyFont="1" applyFill="1" applyBorder="1" applyAlignment="1">
      <alignment horizontal="center" vertical="center"/>
    </xf>
    <xf numFmtId="0" fontId="88" fillId="11" borderId="11" xfId="0" applyFont="1" applyFill="1" applyBorder="1" applyAlignment="1">
      <alignment horizontal="center" vertical="center"/>
    </xf>
    <xf numFmtId="0" fontId="88" fillId="5" borderId="11" xfId="0" applyFont="1" applyFill="1" applyBorder="1" applyAlignment="1">
      <alignment horizontal="center" vertical="center"/>
    </xf>
    <xf numFmtId="14" fontId="22" fillId="2" borderId="25" xfId="53" applyNumberFormat="1" applyFont="1" applyFill="1" applyBorder="1" applyAlignment="1" applyProtection="1">
      <alignment horizontal="left" vertical="center" wrapText="1"/>
      <protection locked="0"/>
    </xf>
    <xf numFmtId="0" fontId="22" fillId="2" borderId="11" xfId="53" applyNumberFormat="1" applyFont="1" applyFill="1" applyBorder="1" applyAlignment="1" applyProtection="1">
      <alignment horizontal="center" vertical="center" wrapText="1"/>
      <protection locked="0"/>
    </xf>
    <xf numFmtId="0" fontId="71" fillId="0" borderId="11" xfId="53" applyFont="1" applyFill="1" applyBorder="1" applyAlignment="1">
      <alignment horizontal="center" vertical="center"/>
      <protection/>
    </xf>
    <xf numFmtId="1" fontId="60" fillId="0" borderId="11" xfId="53" applyNumberFormat="1" applyFont="1" applyFill="1" applyBorder="1" applyAlignment="1">
      <alignment horizontal="center" vertical="center" wrapText="1"/>
      <protection/>
    </xf>
    <xf numFmtId="14" fontId="89" fillId="0" borderId="11" xfId="53" applyNumberFormat="1" applyFont="1" applyFill="1" applyBorder="1" applyAlignment="1">
      <alignment horizontal="center" vertical="center" wrapText="1"/>
      <protection/>
    </xf>
    <xf numFmtId="0" fontId="89" fillId="0" borderId="11" xfId="53" applyFont="1" applyFill="1" applyBorder="1" applyAlignment="1">
      <alignment horizontal="left" vertical="center" wrapText="1"/>
      <protection/>
    </xf>
    <xf numFmtId="0" fontId="44" fillId="0" borderId="11" xfId="53" applyFont="1" applyFill="1" applyBorder="1" applyAlignment="1" applyProtection="1">
      <alignment horizontal="center" vertical="center" wrapText="1"/>
      <protection locked="0"/>
    </xf>
    <xf numFmtId="0" fontId="26" fillId="0" borderId="22" xfId="53" applyFont="1" applyFill="1" applyBorder="1" applyAlignment="1">
      <alignment horizontal="center" vertical="center"/>
      <protection/>
    </xf>
    <xf numFmtId="0" fontId="43" fillId="0" borderId="22" xfId="53" applyFont="1" applyFill="1" applyBorder="1" applyAlignment="1">
      <alignment horizontal="center" vertical="center"/>
      <protection/>
    </xf>
    <xf numFmtId="1" fontId="43" fillId="0" borderId="22" xfId="53" applyNumberFormat="1" applyFont="1" applyFill="1" applyBorder="1" applyAlignment="1">
      <alignment horizontal="center" vertical="center"/>
      <protection/>
    </xf>
    <xf numFmtId="14" fontId="26" fillId="0" borderId="22" xfId="53" applyNumberFormat="1" applyFont="1" applyFill="1" applyBorder="1" applyAlignment="1">
      <alignment horizontal="center" vertical="center"/>
      <protection/>
    </xf>
    <xf numFmtId="0" fontId="26" fillId="0" borderId="22" xfId="53" applyNumberFormat="1" applyFont="1" applyFill="1" applyBorder="1" applyAlignment="1">
      <alignment horizontal="left" vertical="center" wrapText="1"/>
      <protection/>
    </xf>
    <xf numFmtId="206" fontId="26" fillId="0" borderId="22" xfId="53" applyNumberFormat="1" applyFont="1" applyFill="1" applyBorder="1" applyAlignment="1">
      <alignment horizontal="center" vertical="center"/>
      <protection/>
    </xf>
    <xf numFmtId="207" fontId="25" fillId="0"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alignment horizontal="center" vertical="center" wrapText="1"/>
      <protection locked="0"/>
    </xf>
    <xf numFmtId="207" fontId="25" fillId="0" borderId="11" xfId="53" applyNumberFormat="1" applyFont="1" applyFill="1" applyBorder="1" applyAlignment="1" applyProtection="1">
      <alignment horizontal="center" vertical="center" wrapText="1"/>
      <protection locked="0"/>
    </xf>
    <xf numFmtId="49" fontId="28" fillId="0" borderId="11" xfId="53" applyNumberFormat="1" applyFont="1" applyFill="1" applyBorder="1" applyAlignment="1" applyProtection="1">
      <alignment horizontal="center" vertical="center" wrapText="1"/>
      <protection locked="0"/>
    </xf>
    <xf numFmtId="203" fontId="91" fillId="0" borderId="11" xfId="0" applyNumberFormat="1" applyFont="1" applyBorder="1" applyAlignment="1">
      <alignment horizontal="center" vertical="center"/>
    </xf>
    <xf numFmtId="0" fontId="78" fillId="0" borderId="11" xfId="0" applyFont="1" applyBorder="1" applyAlignment="1">
      <alignment horizontal="center" vertical="center"/>
    </xf>
    <xf numFmtId="206" fontId="91" fillId="6" borderId="11" xfId="0" applyNumberFormat="1" applyFont="1" applyFill="1" applyBorder="1" applyAlignment="1">
      <alignment horizontal="center" vertical="center"/>
    </xf>
    <xf numFmtId="0" fontId="78" fillId="6" borderId="11" xfId="0" applyFont="1" applyFill="1" applyBorder="1" applyAlignment="1">
      <alignment horizontal="center" vertical="center"/>
    </xf>
    <xf numFmtId="207" fontId="91" fillId="24" borderId="11" xfId="0" applyNumberFormat="1" applyFont="1" applyFill="1" applyBorder="1" applyAlignment="1">
      <alignment horizontal="center" vertical="center"/>
    </xf>
    <xf numFmtId="0" fontId="78" fillId="24" borderId="11" xfId="0" applyFont="1" applyFill="1" applyBorder="1" applyAlignment="1">
      <alignment horizontal="center" vertical="center"/>
    </xf>
    <xf numFmtId="207" fontId="91" fillId="6" borderId="11" xfId="0" applyNumberFormat="1" applyFont="1" applyFill="1" applyBorder="1" applyAlignment="1">
      <alignment horizontal="center" vertical="center"/>
    </xf>
    <xf numFmtId="207" fontId="91" fillId="0" borderId="11" xfId="0" applyNumberFormat="1" applyFont="1" applyBorder="1" applyAlignment="1">
      <alignment horizontal="center" vertical="center"/>
    </xf>
    <xf numFmtId="1" fontId="78" fillId="6" borderId="11" xfId="0" applyNumberFormat="1" applyFont="1" applyFill="1" applyBorder="1" applyAlignment="1">
      <alignment horizontal="center" vertical="center"/>
    </xf>
    <xf numFmtId="0" fontId="23" fillId="0" borderId="11" xfId="0" applyFont="1" applyBorder="1" applyAlignment="1">
      <alignment horizontal="left" vertical="center"/>
    </xf>
    <xf numFmtId="203" fontId="91" fillId="6" borderId="11" xfId="0" applyNumberFormat="1" applyFont="1" applyFill="1" applyBorder="1" applyAlignment="1">
      <alignment horizontal="center" vertical="center"/>
    </xf>
    <xf numFmtId="180" fontId="34" fillId="18" borderId="30" xfId="0" applyNumberFormat="1" applyFont="1" applyFill="1" applyBorder="1" applyAlignment="1">
      <alignment horizontal="center" vertical="center"/>
    </xf>
    <xf numFmtId="180" fontId="34" fillId="18" borderId="31" xfId="0" applyNumberFormat="1" applyFont="1" applyFill="1" applyBorder="1" applyAlignment="1">
      <alignment horizontal="center" vertical="center"/>
    </xf>
    <xf numFmtId="180" fontId="34" fillId="18" borderId="32" xfId="0" applyNumberFormat="1" applyFont="1" applyFill="1" applyBorder="1" applyAlignment="1">
      <alignment horizontal="center" vertical="center"/>
    </xf>
    <xf numFmtId="180" fontId="24" fillId="6" borderId="16" xfId="0" applyNumberFormat="1" applyFont="1" applyFill="1" applyBorder="1" applyAlignment="1">
      <alignment horizontal="center"/>
    </xf>
    <xf numFmtId="180" fontId="24" fillId="6" borderId="0" xfId="0" applyNumberFormat="1" applyFont="1" applyFill="1" applyBorder="1" applyAlignment="1">
      <alignment horizontal="center"/>
    </xf>
    <xf numFmtId="180" fontId="24" fillId="6" borderId="17" xfId="0" applyNumberFormat="1" applyFont="1" applyFill="1" applyBorder="1" applyAlignment="1">
      <alignment horizontal="center"/>
    </xf>
    <xf numFmtId="0" fontId="24" fillId="6" borderId="16" xfId="0" applyFont="1" applyFill="1" applyBorder="1" applyAlignment="1">
      <alignment horizontal="center"/>
    </xf>
    <xf numFmtId="0" fontId="24" fillId="6" borderId="0" xfId="0" applyFont="1" applyFill="1" applyBorder="1" applyAlignment="1">
      <alignment horizontal="center"/>
    </xf>
    <xf numFmtId="0" fontId="24" fillId="6" borderId="17" xfId="0" applyFont="1" applyFill="1" applyBorder="1" applyAlignment="1">
      <alignment horizontal="center"/>
    </xf>
    <xf numFmtId="180" fontId="76" fillId="6" borderId="33" xfId="0" applyNumberFormat="1" applyFont="1" applyFill="1" applyBorder="1" applyAlignment="1">
      <alignment horizontal="right" vertical="center"/>
    </xf>
    <xf numFmtId="180" fontId="76" fillId="6" borderId="34" xfId="0" applyNumberFormat="1" applyFont="1" applyFill="1" applyBorder="1" applyAlignment="1">
      <alignment horizontal="right" vertical="center"/>
    </xf>
    <xf numFmtId="180" fontId="76" fillId="6" borderId="35" xfId="0" applyNumberFormat="1" applyFont="1" applyFill="1" applyBorder="1" applyAlignment="1">
      <alignment horizontal="right" vertical="center"/>
    </xf>
    <xf numFmtId="180" fontId="76" fillId="6" borderId="16" xfId="0" applyNumberFormat="1" applyFont="1" applyFill="1" applyBorder="1" applyAlignment="1">
      <alignment horizontal="right" vertical="center"/>
    </xf>
    <xf numFmtId="180" fontId="76" fillId="6" borderId="0" xfId="0" applyNumberFormat="1" applyFont="1" applyFill="1" applyBorder="1" applyAlignment="1">
      <alignment horizontal="right" vertical="center"/>
    </xf>
    <xf numFmtId="180" fontId="76" fillId="6" borderId="36" xfId="0" applyNumberFormat="1" applyFont="1" applyFill="1" applyBorder="1" applyAlignment="1">
      <alignment horizontal="right" vertical="center"/>
    </xf>
    <xf numFmtId="180" fontId="76" fillId="6" borderId="37" xfId="0" applyNumberFormat="1" applyFont="1" applyFill="1" applyBorder="1" applyAlignment="1">
      <alignment horizontal="right" vertical="center"/>
    </xf>
    <xf numFmtId="180" fontId="76" fillId="6" borderId="38" xfId="0" applyNumberFormat="1" applyFont="1" applyFill="1" applyBorder="1" applyAlignment="1">
      <alignment horizontal="right" vertical="center"/>
    </xf>
    <xf numFmtId="180" fontId="76" fillId="6" borderId="39" xfId="0" applyNumberFormat="1" applyFont="1" applyFill="1" applyBorder="1" applyAlignment="1">
      <alignment horizontal="right" vertical="center"/>
    </xf>
    <xf numFmtId="180" fontId="62" fillId="6" borderId="18" xfId="0" applyNumberFormat="1" applyFont="1" applyFill="1" applyBorder="1" applyAlignment="1">
      <alignment horizontal="left" vertical="center" wrapText="1"/>
    </xf>
    <xf numFmtId="180" fontId="62" fillId="6" borderId="19" xfId="0" applyNumberFormat="1" applyFont="1" applyFill="1" applyBorder="1" applyAlignment="1">
      <alignment horizontal="left" vertical="center" wrapText="1"/>
    </xf>
    <xf numFmtId="180" fontId="62" fillId="6" borderId="20" xfId="0" applyNumberFormat="1" applyFont="1" applyFill="1" applyBorder="1" applyAlignment="1">
      <alignment horizontal="left" vertical="center" wrapText="1"/>
    </xf>
    <xf numFmtId="180" fontId="25" fillId="6" borderId="0" xfId="0" applyNumberFormat="1" applyFont="1" applyFill="1" applyBorder="1" applyAlignment="1">
      <alignment/>
    </xf>
    <xf numFmtId="180" fontId="25" fillId="6" borderId="17" xfId="0" applyNumberFormat="1" applyFont="1" applyFill="1" applyBorder="1" applyAlignment="1">
      <alignment/>
    </xf>
    <xf numFmtId="180" fontId="30" fillId="6" borderId="16" xfId="0" applyNumberFormat="1" applyFont="1" applyFill="1" applyBorder="1" applyAlignment="1">
      <alignment horizontal="right"/>
    </xf>
    <xf numFmtId="180" fontId="30" fillId="6" borderId="0" xfId="0" applyNumberFormat="1" applyFont="1" applyFill="1" applyBorder="1" applyAlignment="1">
      <alignment horizontal="right"/>
    </xf>
    <xf numFmtId="0" fontId="76" fillId="6" borderId="16" xfId="0" applyFont="1" applyFill="1" applyBorder="1" applyAlignment="1">
      <alignment horizontal="center" vertical="center" wrapText="1"/>
    </xf>
    <xf numFmtId="0" fontId="76" fillId="6" borderId="0" xfId="0" applyFont="1" applyFill="1" applyBorder="1" applyAlignment="1">
      <alignment horizontal="center" vertical="center" wrapText="1"/>
    </xf>
    <xf numFmtId="0" fontId="76" fillId="6" borderId="17"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180" fontId="25" fillId="6" borderId="16" xfId="0" applyNumberFormat="1" applyFont="1" applyFill="1" applyBorder="1" applyAlignment="1">
      <alignment horizontal="center" vertical="center" wrapText="1"/>
    </xf>
    <xf numFmtId="180" fontId="25" fillId="6" borderId="0" xfId="0" applyNumberFormat="1" applyFont="1" applyFill="1" applyBorder="1" applyAlignment="1">
      <alignment horizontal="center" vertical="center"/>
    </xf>
    <xf numFmtId="180" fontId="25" fillId="6" borderId="17" xfId="0" applyNumberFormat="1" applyFont="1" applyFill="1" applyBorder="1" applyAlignment="1">
      <alignment horizontal="center" vertical="center"/>
    </xf>
    <xf numFmtId="180" fontId="77" fillId="6" borderId="16" xfId="0" applyNumberFormat="1" applyFont="1" applyFill="1" applyBorder="1" applyAlignment="1">
      <alignment horizontal="center" vertical="center" wrapText="1"/>
    </xf>
    <xf numFmtId="0" fontId="77" fillId="6" borderId="0" xfId="0" applyFont="1" applyFill="1" applyBorder="1" applyAlignment="1">
      <alignment horizontal="center" vertical="center" wrapText="1"/>
    </xf>
    <xf numFmtId="0" fontId="77" fillId="6" borderId="17" xfId="0" applyFont="1" applyFill="1" applyBorder="1" applyAlignment="1">
      <alignment horizontal="center" vertical="center" wrapText="1"/>
    </xf>
    <xf numFmtId="0" fontId="23" fillId="6" borderId="16" xfId="0" applyFont="1" applyFill="1" applyBorder="1" applyAlignment="1">
      <alignment horizontal="center"/>
    </xf>
    <xf numFmtId="0" fontId="23" fillId="6" borderId="0" xfId="0" applyFont="1" applyFill="1" applyBorder="1" applyAlignment="1">
      <alignment horizontal="center"/>
    </xf>
    <xf numFmtId="0" fontId="23" fillId="6" borderId="17" xfId="0" applyFont="1" applyFill="1" applyBorder="1" applyAlignment="1">
      <alignment horizontal="center"/>
    </xf>
    <xf numFmtId="180" fontId="23" fillId="6" borderId="16" xfId="0" applyNumberFormat="1" applyFont="1" applyFill="1" applyBorder="1" applyAlignment="1">
      <alignment horizontal="center"/>
    </xf>
    <xf numFmtId="180" fontId="23" fillId="6" borderId="0" xfId="0" applyNumberFormat="1" applyFont="1" applyFill="1" applyBorder="1" applyAlignment="1">
      <alignment horizontal="center"/>
    </xf>
    <xf numFmtId="180" fontId="23" fillId="6" borderId="17" xfId="0" applyNumberFormat="1" applyFont="1" applyFill="1" applyBorder="1" applyAlignment="1">
      <alignment horizontal="center"/>
    </xf>
    <xf numFmtId="0" fontId="78" fillId="6" borderId="11" xfId="0" applyFont="1" applyFill="1" applyBorder="1" applyAlignment="1">
      <alignment horizontal="center" vertical="center" wrapText="1"/>
    </xf>
    <xf numFmtId="0" fontId="79" fillId="6" borderId="11" xfId="0" applyFont="1" applyFill="1" applyBorder="1" applyAlignment="1">
      <alignment horizontal="center" vertical="center" wrapText="1"/>
    </xf>
    <xf numFmtId="0" fontId="80" fillId="18" borderId="21" xfId="0" applyFont="1" applyFill="1" applyBorder="1" applyAlignment="1">
      <alignment horizontal="right" vertical="center" wrapText="1"/>
    </xf>
    <xf numFmtId="0" fontId="80" fillId="18" borderId="22" xfId="0" applyFont="1" applyFill="1" applyBorder="1" applyAlignment="1">
      <alignment horizontal="right" vertical="center" wrapText="1"/>
    </xf>
    <xf numFmtId="0" fontId="80" fillId="18" borderId="22" xfId="0" applyFont="1" applyFill="1" applyBorder="1" applyAlignment="1">
      <alignment horizontal="left" vertical="center" wrapText="1"/>
    </xf>
    <xf numFmtId="0" fontId="80" fillId="18" borderId="23" xfId="0" applyFont="1" applyFill="1" applyBorder="1" applyAlignment="1">
      <alignment horizontal="left" vertical="center" wrapText="1"/>
    </xf>
    <xf numFmtId="0" fontId="52" fillId="2" borderId="16"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4" borderId="24" xfId="53" applyFont="1" applyFill="1" applyBorder="1" applyAlignment="1" applyProtection="1">
      <alignment horizontal="right" vertical="center" wrapText="1"/>
      <protection locked="0"/>
    </xf>
    <xf numFmtId="190" fontId="34" fillId="24" borderId="24" xfId="53" applyNumberFormat="1" applyFont="1" applyFill="1" applyBorder="1" applyAlignment="1" applyProtection="1">
      <alignment horizontal="center" vertical="center" wrapText="1"/>
      <protection locked="0"/>
    </xf>
    <xf numFmtId="0" fontId="53" fillId="6" borderId="29" xfId="53" applyFont="1" applyFill="1" applyBorder="1" applyAlignment="1">
      <alignment horizontal="center" vertical="center" wrapText="1"/>
      <protection/>
    </xf>
    <xf numFmtId="0" fontId="53" fillId="6" borderId="26" xfId="53" applyFont="1" applyFill="1" applyBorder="1" applyAlignment="1">
      <alignment horizontal="center" vertical="center" wrapText="1"/>
      <protection/>
    </xf>
    <xf numFmtId="0" fontId="24" fillId="25" borderId="22" xfId="0" applyFont="1" applyFill="1" applyBorder="1" applyAlignment="1">
      <alignment horizontal="center"/>
    </xf>
    <xf numFmtId="0" fontId="53" fillId="6" borderId="11" xfId="53" applyFont="1" applyFill="1" applyBorder="1" applyAlignment="1">
      <alignment horizontal="center" textRotation="90"/>
      <protection/>
    </xf>
    <xf numFmtId="0" fontId="81" fillId="18" borderId="0" xfId="53" applyFont="1" applyFill="1" applyBorder="1" applyAlignment="1" applyProtection="1">
      <alignment horizontal="center" vertical="center" wrapText="1"/>
      <protection locked="0"/>
    </xf>
    <xf numFmtId="0" fontId="34" fillId="6" borderId="0" xfId="53" applyFont="1" applyFill="1" applyBorder="1" applyAlignment="1" applyProtection="1">
      <alignment horizontal="center" vertical="center" wrapText="1"/>
      <protection locked="0"/>
    </xf>
    <xf numFmtId="0" fontId="70" fillId="7" borderId="0" xfId="0" applyFont="1" applyFill="1" applyBorder="1" applyAlignment="1">
      <alignment horizontal="center" vertical="center"/>
    </xf>
    <xf numFmtId="0" fontId="24" fillId="25" borderId="22" xfId="0" applyFont="1" applyFill="1" applyBorder="1" applyAlignment="1">
      <alignment horizontal="center" vertical="center"/>
    </xf>
    <xf numFmtId="0" fontId="59" fillId="6" borderId="27" xfId="53" applyFont="1" applyFill="1" applyBorder="1" applyAlignment="1">
      <alignment horizontal="center" vertical="center"/>
      <protection/>
    </xf>
    <xf numFmtId="0" fontId="59" fillId="6" borderId="24" xfId="53" applyFont="1" applyFill="1" applyBorder="1" applyAlignment="1">
      <alignment horizontal="center" vertical="center"/>
      <protection/>
    </xf>
    <xf numFmtId="0" fontId="24" fillId="25" borderId="24" xfId="0" applyFont="1" applyFill="1" applyBorder="1" applyAlignment="1">
      <alignment horizontal="center" vertical="center"/>
    </xf>
    <xf numFmtId="0" fontId="45" fillId="6" borderId="11" xfId="53" applyFont="1" applyFill="1" applyBorder="1" applyAlignment="1">
      <alignment horizontal="center" vertical="center" wrapText="1"/>
      <protection/>
    </xf>
    <xf numFmtId="0" fontId="45" fillId="6" borderId="11" xfId="53" applyFont="1" applyFill="1" applyBorder="1" applyAlignment="1" applyProtection="1">
      <alignment horizontal="center" vertical="center" wrapText="1"/>
      <protection locked="0"/>
    </xf>
    <xf numFmtId="0" fontId="41" fillId="18" borderId="10" xfId="53" applyFont="1" applyFill="1" applyBorder="1" applyAlignment="1" applyProtection="1">
      <alignment horizontal="left" vertical="center" wrapText="1"/>
      <protection locked="0"/>
    </xf>
    <xf numFmtId="0" fontId="30" fillId="18" borderId="12" xfId="53" applyNumberFormat="1" applyFont="1" applyFill="1" applyBorder="1" applyAlignment="1" applyProtection="1">
      <alignment horizontal="left" vertical="center" wrapText="1"/>
      <protection locked="0"/>
    </xf>
    <xf numFmtId="190" fontId="28" fillId="24" borderId="40" xfId="53" applyNumberFormat="1" applyFont="1" applyFill="1" applyBorder="1" applyAlignment="1" applyProtection="1">
      <alignment horizontal="center" vertical="center" wrapText="1"/>
      <protection locked="0"/>
    </xf>
    <xf numFmtId="0" fontId="45" fillId="6" borderId="29" xfId="53" applyFont="1" applyFill="1" applyBorder="1" applyAlignment="1">
      <alignment horizontal="center" vertical="center" wrapText="1"/>
      <protection/>
    </xf>
    <xf numFmtId="0" fontId="45" fillId="6" borderId="26" xfId="53" applyFont="1" applyFill="1" applyBorder="1" applyAlignment="1">
      <alignment horizontal="center" vertical="center" wrapText="1"/>
      <protection/>
    </xf>
    <xf numFmtId="0" fontId="46" fillId="6" borderId="11" xfId="53" applyFont="1" applyFill="1" applyBorder="1" applyAlignment="1">
      <alignment horizontal="center" textRotation="90" wrapText="1"/>
      <protection/>
    </xf>
    <xf numFmtId="0" fontId="46" fillId="6" borderId="29" xfId="53" applyFont="1" applyFill="1" applyBorder="1" applyAlignment="1">
      <alignment horizontal="center" textRotation="90" wrapText="1"/>
      <protection/>
    </xf>
    <xf numFmtId="0" fontId="46" fillId="6" borderId="26" xfId="53" applyFont="1" applyFill="1" applyBorder="1" applyAlignment="1">
      <alignment horizontal="center" textRotation="90" wrapText="1"/>
      <protection/>
    </xf>
    <xf numFmtId="0" fontId="34" fillId="6"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82"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18" borderId="12" xfId="53" applyFont="1" applyFill="1" applyBorder="1" applyAlignment="1" applyProtection="1">
      <alignment horizontal="right" vertical="center" wrapText="1"/>
      <protection locked="0"/>
    </xf>
    <xf numFmtId="0" fontId="30" fillId="18" borderId="12" xfId="53" applyFont="1" applyFill="1" applyBorder="1" applyAlignment="1" applyProtection="1">
      <alignment horizontal="left" vertical="center" wrapText="1"/>
      <protection locked="0"/>
    </xf>
    <xf numFmtId="0" fontId="30" fillId="18" borderId="10" xfId="53" applyNumberFormat="1" applyFont="1" applyFill="1" applyBorder="1" applyAlignment="1" applyProtection="1">
      <alignment horizontal="left" vertical="center" wrapText="1"/>
      <protection locked="0"/>
    </xf>
    <xf numFmtId="0" fontId="41" fillId="26" borderId="27" xfId="53" applyFont="1" applyFill="1" applyBorder="1" applyAlignment="1">
      <alignment horizontal="center" vertical="center"/>
      <protection/>
    </xf>
    <xf numFmtId="0" fontId="41" fillId="26" borderId="24" xfId="53" applyFont="1" applyFill="1" applyBorder="1" applyAlignment="1">
      <alignment horizontal="center" vertical="center"/>
      <protection/>
    </xf>
    <xf numFmtId="0" fontId="41" fillId="26" borderId="28" xfId="53" applyFont="1" applyFill="1" applyBorder="1" applyAlignment="1">
      <alignment horizontal="center" vertical="center"/>
      <protection/>
    </xf>
    <xf numFmtId="0" fontId="41" fillId="0" borderId="27" xfId="53" applyFont="1" applyFill="1" applyBorder="1" applyAlignment="1">
      <alignment horizontal="center" vertical="center"/>
      <protection/>
    </xf>
    <xf numFmtId="0" fontId="41" fillId="0" borderId="24" xfId="53" applyFont="1" applyFill="1" applyBorder="1" applyAlignment="1">
      <alignment horizontal="center" vertical="center"/>
      <protection/>
    </xf>
    <xf numFmtId="0" fontId="41" fillId="0" borderId="28" xfId="53" applyFont="1" applyFill="1" applyBorder="1" applyAlignment="1">
      <alignment horizontal="center" vertical="center"/>
      <protection/>
    </xf>
    <xf numFmtId="0" fontId="90" fillId="0" borderId="27" xfId="53" applyFont="1" applyFill="1" applyBorder="1" applyAlignment="1">
      <alignment horizontal="center" vertical="center"/>
      <protection/>
    </xf>
    <xf numFmtId="0" fontId="90" fillId="0" borderId="24" xfId="53" applyFont="1" applyFill="1" applyBorder="1" applyAlignment="1">
      <alignment horizontal="center" vertical="center"/>
      <protection/>
    </xf>
    <xf numFmtId="0" fontId="90" fillId="0" borderId="28" xfId="53" applyFont="1" applyFill="1" applyBorder="1" applyAlignment="1">
      <alignment horizontal="center" vertical="center"/>
      <protection/>
    </xf>
    <xf numFmtId="206" fontId="45" fillId="6" borderId="11" xfId="53" applyNumberFormat="1" applyFont="1" applyFill="1" applyBorder="1" applyAlignment="1">
      <alignment horizontal="center" vertical="center" wrapText="1"/>
      <protection/>
    </xf>
    <xf numFmtId="190" fontId="25" fillId="24" borderId="40" xfId="53" applyNumberFormat="1" applyFont="1" applyFill="1" applyBorder="1" applyAlignment="1" applyProtection="1">
      <alignment horizontal="center" vertical="center" wrapText="1"/>
      <protection locked="0"/>
    </xf>
    <xf numFmtId="210" fontId="45" fillId="6" borderId="11" xfId="53" applyNumberFormat="1" applyFont="1" applyFill="1" applyBorder="1" applyAlignment="1">
      <alignment horizontal="center" vertical="center" wrapText="1"/>
      <protection/>
    </xf>
    <xf numFmtId="207" fontId="8" fillId="6" borderId="11" xfId="53" applyNumberFormat="1" applyFont="1" applyFill="1" applyBorder="1" applyAlignment="1">
      <alignment horizontal="center" vertical="center"/>
      <protection/>
    </xf>
    <xf numFmtId="0" fontId="32" fillId="6" borderId="29" xfId="53" applyFont="1" applyFill="1" applyBorder="1" applyAlignment="1">
      <alignment horizontal="center" vertical="center" wrapText="1"/>
      <protection/>
    </xf>
    <xf numFmtId="0" fontId="32" fillId="6" borderId="26" xfId="53" applyFont="1" applyFill="1" applyBorder="1" applyAlignment="1">
      <alignment horizontal="center" vertical="center" wrapText="1"/>
      <protection/>
    </xf>
    <xf numFmtId="0" fontId="34" fillId="6" borderId="11" xfId="53" applyFont="1" applyFill="1" applyBorder="1" applyAlignment="1">
      <alignment horizontal="center" vertical="center"/>
      <protection/>
    </xf>
    <xf numFmtId="0" fontId="32" fillId="6" borderId="11" xfId="53" applyFont="1" applyFill="1" applyBorder="1" applyAlignment="1">
      <alignment horizontal="center" textRotation="90"/>
      <protection/>
    </xf>
    <xf numFmtId="0" fontId="32" fillId="6" borderId="11" xfId="53" applyFont="1" applyFill="1" applyBorder="1" applyAlignment="1">
      <alignment horizontal="center" vertical="center" textRotation="90" wrapText="1"/>
      <protection/>
    </xf>
    <xf numFmtId="190" fontId="24" fillId="24" borderId="40" xfId="53" applyNumberFormat="1" applyFont="1" applyFill="1" applyBorder="1" applyAlignment="1" applyProtection="1">
      <alignment horizontal="center" vertical="center" wrapText="1"/>
      <protection locked="0"/>
    </xf>
    <xf numFmtId="49" fontId="32" fillId="6" borderId="11" xfId="53" applyNumberFormat="1" applyFont="1" applyFill="1" applyBorder="1" applyAlignment="1">
      <alignment horizontal="center" vertical="center" textRotation="90" wrapText="1"/>
      <protection/>
    </xf>
    <xf numFmtId="2" fontId="32" fillId="6" borderId="11" xfId="53" applyNumberFormat="1" applyFont="1" applyFill="1" applyBorder="1" applyAlignment="1">
      <alignment horizontal="center" vertical="center" textRotation="90" wrapText="1"/>
      <protection/>
    </xf>
    <xf numFmtId="0" fontId="49" fillId="18" borderId="12" xfId="53" applyFont="1" applyFill="1" applyBorder="1" applyAlignment="1" applyProtection="1">
      <alignment horizontal="right" vertical="center" wrapText="1"/>
      <protection locked="0"/>
    </xf>
    <xf numFmtId="0" fontId="48" fillId="18" borderId="12" xfId="53" applyFont="1" applyFill="1" applyBorder="1" applyAlignment="1" applyProtection="1">
      <alignment horizontal="left" vertical="center" wrapText="1"/>
      <protection locked="0"/>
    </xf>
    <xf numFmtId="181" fontId="48" fillId="18" borderId="12" xfId="53" applyNumberFormat="1" applyFont="1" applyFill="1" applyBorder="1" applyAlignment="1" applyProtection="1">
      <alignment horizontal="left" vertical="center" wrapText="1"/>
      <protection locked="0"/>
    </xf>
    <xf numFmtId="0" fontId="24" fillId="18" borderId="0" xfId="53" applyFont="1" applyFill="1" applyBorder="1" applyAlignment="1" applyProtection="1">
      <alignment horizontal="center" vertical="center" wrapText="1"/>
      <protection locked="0"/>
    </xf>
    <xf numFmtId="0" fontId="32" fillId="6" borderId="41" xfId="53" applyFont="1" applyFill="1" applyBorder="1" applyAlignment="1" applyProtection="1">
      <alignment horizontal="center" vertical="center" wrapText="1"/>
      <protection locked="0"/>
    </xf>
    <xf numFmtId="0" fontId="49" fillId="18" borderId="10" xfId="53" applyFont="1" applyFill="1" applyBorder="1" applyAlignment="1" applyProtection="1">
      <alignment horizontal="right" vertical="center" wrapText="1"/>
      <protection locked="0"/>
    </xf>
    <xf numFmtId="0" fontId="83" fillId="18" borderId="10" xfId="48" applyFont="1" applyFill="1" applyBorder="1" applyAlignment="1" applyProtection="1">
      <alignment horizontal="left" vertical="center" wrapText="1"/>
      <protection locked="0"/>
    </xf>
    <xf numFmtId="0" fontId="84" fillId="18" borderId="10" xfId="53" applyFont="1" applyFill="1" applyBorder="1" applyAlignment="1" applyProtection="1">
      <alignment horizontal="center" vertical="center" wrapText="1"/>
      <protection locked="0"/>
    </xf>
    <xf numFmtId="207" fontId="60" fillId="18" borderId="10" xfId="53" applyNumberFormat="1" applyFont="1" applyFill="1" applyBorder="1" applyAlignment="1" applyProtection="1">
      <alignment horizontal="left" vertical="center" wrapText="1"/>
      <protection locked="0"/>
    </xf>
    <xf numFmtId="0" fontId="48" fillId="18" borderId="10" xfId="53" applyFont="1" applyFill="1" applyBorder="1" applyAlignment="1" applyProtection="1">
      <alignment horizontal="left" vertical="center" wrapText="1"/>
      <protection locked="0"/>
    </xf>
    <xf numFmtId="0" fontId="28" fillId="0" borderId="0" xfId="53" applyFont="1" applyFill="1" applyAlignment="1" applyProtection="1">
      <alignment horizontal="center" vertical="center" wrapText="1"/>
      <protection locked="0"/>
    </xf>
    <xf numFmtId="0" fontId="45" fillId="6" borderId="11" xfId="53" applyFont="1" applyFill="1" applyBorder="1" applyAlignment="1" applyProtection="1">
      <alignment horizontal="center" vertical="center" wrapText="1"/>
      <protection locked="0"/>
    </xf>
    <xf numFmtId="181" fontId="30" fillId="18" borderId="12" xfId="53" applyNumberFormat="1" applyFont="1" applyFill="1" applyBorder="1" applyAlignment="1" applyProtection="1">
      <alignment horizontal="left" vertical="center" wrapText="1"/>
      <protection locked="0"/>
    </xf>
    <xf numFmtId="2" fontId="45" fillId="6" borderId="11" xfId="53" applyNumberFormat="1" applyFont="1" applyFill="1" applyBorder="1" applyAlignment="1" applyProtection="1">
      <alignment horizontal="center" vertical="center" wrapText="1"/>
      <protection locked="0"/>
    </xf>
    <xf numFmtId="0" fontId="35" fillId="18" borderId="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85" fillId="18" borderId="10" xfId="48" applyFont="1" applyFill="1" applyBorder="1" applyAlignment="1" applyProtection="1">
      <alignment horizontal="left" vertical="center" wrapText="1"/>
      <protection locked="0"/>
    </xf>
    <xf numFmtId="0" fontId="30" fillId="18" borderId="12" xfId="53" applyFont="1" applyFill="1" applyBorder="1" applyAlignment="1" applyProtection="1">
      <alignment horizontal="left" vertical="center" wrapText="1"/>
      <protection locked="0"/>
    </xf>
    <xf numFmtId="0" fontId="25" fillId="18" borderId="12" xfId="53" applyFont="1" applyFill="1" applyBorder="1" applyAlignment="1" applyProtection="1">
      <alignment horizontal="right" vertical="center" wrapText="1"/>
      <protection locked="0"/>
    </xf>
    <xf numFmtId="0" fontId="28" fillId="0" borderId="0" xfId="53" applyFont="1" applyFill="1" applyAlignment="1" applyProtection="1">
      <alignment horizontal="center" wrapText="1"/>
      <protection locked="0"/>
    </xf>
    <xf numFmtId="14" fontId="45" fillId="6" borderId="11" xfId="53" applyNumberFormat="1" applyFont="1" applyFill="1" applyBorder="1" applyAlignment="1" applyProtection="1">
      <alignment horizontal="center" vertical="center" wrapText="1"/>
      <protection locked="0"/>
    </xf>
    <xf numFmtId="0" fontId="28" fillId="18" borderId="12" xfId="53" applyFont="1" applyFill="1" applyBorder="1" applyAlignment="1" applyProtection="1">
      <alignment horizontal="right" vertical="center" wrapText="1"/>
      <protection locked="0"/>
    </xf>
    <xf numFmtId="0" fontId="34" fillId="6" borderId="0" xfId="53" applyFont="1" applyFill="1" applyBorder="1" applyAlignment="1" applyProtection="1">
      <alignment horizontal="center" vertical="center" wrapText="1"/>
      <protection locked="0"/>
    </xf>
    <xf numFmtId="0" fontId="41" fillId="18" borderId="10" xfId="53" applyFont="1" applyFill="1" applyBorder="1" applyAlignment="1" applyProtection="1">
      <alignment horizontal="left" vertical="center" wrapText="1"/>
      <protection locked="0"/>
    </xf>
    <xf numFmtId="0" fontId="53" fillId="6" borderId="11" xfId="53" applyFont="1" applyFill="1" applyBorder="1" applyAlignment="1" applyProtection="1">
      <alignment horizontal="center" vertical="center" wrapText="1"/>
      <protection locked="0"/>
    </xf>
    <xf numFmtId="0" fontId="30" fillId="18" borderId="10" xfId="53" applyFont="1" applyFill="1" applyBorder="1" applyAlignment="1" applyProtection="1">
      <alignment horizontal="left" vertical="center" wrapText="1"/>
      <protection locked="0"/>
    </xf>
    <xf numFmtId="203" fontId="30" fillId="18" borderId="10" xfId="53" applyNumberFormat="1" applyFont="1" applyFill="1" applyBorder="1" applyAlignment="1" applyProtection="1">
      <alignment horizontal="left" vertical="center" wrapText="1"/>
      <protection locked="0"/>
    </xf>
    <xf numFmtId="0" fontId="86" fillId="18" borderId="10" xfId="53" applyFont="1" applyFill="1" applyBorder="1" applyAlignment="1" applyProtection="1">
      <alignment horizontal="center" vertical="center" wrapText="1"/>
      <protection locked="0"/>
    </xf>
    <xf numFmtId="0" fontId="25" fillId="6" borderId="11" xfId="0" applyFont="1" applyFill="1" applyBorder="1" applyAlignment="1">
      <alignment horizontal="center" vertical="center"/>
    </xf>
    <xf numFmtId="0" fontId="25" fillId="6" borderId="27" xfId="0" applyFont="1" applyFill="1" applyBorder="1" applyAlignment="1">
      <alignment horizontal="center" vertical="center"/>
    </xf>
    <xf numFmtId="0" fontId="25" fillId="6" borderId="28" xfId="0" applyFont="1" applyFill="1" applyBorder="1" applyAlignment="1">
      <alignment horizontal="center" vertical="center"/>
    </xf>
    <xf numFmtId="0" fontId="92" fillId="11" borderId="0" xfId="48" applyFont="1" applyFill="1" applyBorder="1" applyAlignment="1" applyProtection="1">
      <alignment horizontal="center" vertical="center"/>
      <protection/>
    </xf>
    <xf numFmtId="0" fontId="92" fillId="11" borderId="22" xfId="0" applyFont="1" applyFill="1" applyBorder="1" applyAlignment="1">
      <alignment horizontal="center" vertical="center"/>
    </xf>
    <xf numFmtId="0" fontId="24" fillId="5" borderId="29" xfId="0" applyFont="1" applyFill="1" applyBorder="1" applyAlignment="1">
      <alignment horizontal="center" vertical="center"/>
    </xf>
    <xf numFmtId="0" fontId="24" fillId="5" borderId="26" xfId="0" applyFont="1" applyFill="1" applyBorder="1" applyAlignment="1">
      <alignment horizontal="center" vertical="center"/>
    </xf>
    <xf numFmtId="0" fontId="70" fillId="5" borderId="29" xfId="0" applyFont="1" applyFill="1" applyBorder="1" applyAlignment="1">
      <alignment horizontal="center" vertical="center"/>
    </xf>
    <xf numFmtId="0" fontId="70" fillId="5" borderId="26" xfId="0" applyFont="1" applyFill="1" applyBorder="1" applyAlignment="1">
      <alignment horizontal="center" vertical="center"/>
    </xf>
    <xf numFmtId="0" fontId="87" fillId="18" borderId="0" xfId="53" applyFont="1" applyFill="1" applyBorder="1" applyAlignment="1" applyProtection="1">
      <alignment horizontal="center" vertical="center" wrapText="1"/>
      <protection locked="0"/>
    </xf>
    <xf numFmtId="0" fontId="32" fillId="6" borderId="0" xfId="53" applyFont="1" applyFill="1" applyBorder="1" applyAlignment="1" applyProtection="1">
      <alignment horizontal="center" vertical="center" wrapText="1"/>
      <protection locked="0"/>
    </xf>
    <xf numFmtId="0" fontId="25" fillId="5" borderId="11" xfId="0" applyFont="1" applyFill="1" applyBorder="1" applyAlignment="1">
      <alignment horizontal="center" vertical="center" wrapText="1"/>
    </xf>
    <xf numFmtId="0" fontId="52" fillId="5" borderId="11" xfId="0" applyFont="1" applyFill="1" applyBorder="1" applyAlignment="1">
      <alignment horizontal="center" vertical="center"/>
    </xf>
    <xf numFmtId="0" fontId="78" fillId="7" borderId="0" xfId="48" applyFont="1" applyFill="1" applyBorder="1" applyAlignment="1" applyProtection="1">
      <alignment horizontal="center" vertical="center"/>
      <protection/>
    </xf>
    <xf numFmtId="0" fontId="88" fillId="7" borderId="0" xfId="48" applyFont="1" applyFill="1" applyBorder="1" applyAlignment="1" applyProtection="1">
      <alignment horizontal="center" vertical="center"/>
      <protection/>
    </xf>
    <xf numFmtId="22" fontId="60" fillId="7" borderId="0" xfId="48" applyNumberFormat="1" applyFont="1" applyFill="1" applyBorder="1" applyAlignment="1" applyProtection="1">
      <alignment horizontal="center" vertical="center"/>
      <protection/>
    </xf>
    <xf numFmtId="0" fontId="24" fillId="5" borderId="29" xfId="0" applyFont="1" applyFill="1" applyBorder="1" applyAlignment="1">
      <alignment horizontal="center" vertical="center" wrapText="1"/>
    </xf>
    <xf numFmtId="0" fontId="24" fillId="5" borderId="26" xfId="0" applyFont="1" applyFill="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123825</xdr:rowOff>
    </xdr:from>
    <xdr:to>
      <xdr:col>6</xdr:col>
      <xdr:colOff>76200</xdr:colOff>
      <xdr:row>8</xdr:row>
      <xdr:rowOff>133350</xdr:rowOff>
    </xdr:to>
    <xdr:pic>
      <xdr:nvPicPr>
        <xdr:cNvPr id="1" name="Resim 1"/>
        <xdr:cNvPicPr preferRelativeResize="1">
          <a:picLocks noChangeAspect="0"/>
        </xdr:cNvPicPr>
      </xdr:nvPicPr>
      <xdr:blipFill>
        <a:blip r:embed="rId1"/>
        <a:stretch>
          <a:fillRect/>
        </a:stretch>
      </xdr:blipFill>
      <xdr:spPr>
        <a:xfrm>
          <a:off x="2790825" y="194310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477625" y="133350"/>
          <a:ext cx="8191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22</xdr:col>
      <xdr:colOff>542925</xdr:colOff>
      <xdr:row>2</xdr:row>
      <xdr:rowOff>85725</xdr:rowOff>
    </xdr:to>
    <xdr:pic>
      <xdr:nvPicPr>
        <xdr:cNvPr id="1" name="Resim 1"/>
        <xdr:cNvPicPr preferRelativeResize="1">
          <a:picLocks noChangeAspect="0"/>
        </xdr:cNvPicPr>
      </xdr:nvPicPr>
      <xdr:blipFill>
        <a:blip r:embed="rId1"/>
        <a:stretch>
          <a:fillRect/>
        </a:stretch>
      </xdr:blipFill>
      <xdr:spPr>
        <a:xfrm>
          <a:off x="20783550" y="228600"/>
          <a:ext cx="11144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2115800" y="9525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134600" y="66675"/>
          <a:ext cx="9715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258425" y="66675"/>
          <a:ext cx="9715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6393775" y="95250"/>
          <a:ext cx="1571625"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0</xdr:row>
      <xdr:rowOff>123825</xdr:rowOff>
    </xdr:from>
    <xdr:to>
      <xdr:col>15</xdr:col>
      <xdr:colOff>180975</xdr:colOff>
      <xdr:row>1</xdr:row>
      <xdr:rowOff>323850</xdr:rowOff>
    </xdr:to>
    <xdr:pic>
      <xdr:nvPicPr>
        <xdr:cNvPr id="1" name="Resim 1"/>
        <xdr:cNvPicPr preferRelativeResize="1">
          <a:picLocks noChangeAspect="0"/>
        </xdr:cNvPicPr>
      </xdr:nvPicPr>
      <xdr:blipFill>
        <a:blip r:embed="rId1"/>
        <a:stretch>
          <a:fillRect/>
        </a:stretch>
      </xdr:blipFill>
      <xdr:spPr>
        <a:xfrm>
          <a:off x="11029950" y="123825"/>
          <a:ext cx="80010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G23" sqref="G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9"/>
      <c r="B1" s="150"/>
      <c r="C1" s="150"/>
      <c r="D1" s="150"/>
      <c r="E1" s="150"/>
      <c r="F1" s="150"/>
      <c r="G1" s="150"/>
      <c r="H1" s="150"/>
      <c r="I1" s="150"/>
      <c r="J1" s="150"/>
      <c r="K1" s="151"/>
    </row>
    <row r="2" spans="1:11" ht="116.25" customHeight="1">
      <c r="A2" s="396" t="s">
        <v>423</v>
      </c>
      <c r="B2" s="397"/>
      <c r="C2" s="397"/>
      <c r="D2" s="397"/>
      <c r="E2" s="397"/>
      <c r="F2" s="397"/>
      <c r="G2" s="397"/>
      <c r="H2" s="397"/>
      <c r="I2" s="397"/>
      <c r="J2" s="397"/>
      <c r="K2" s="398"/>
    </row>
    <row r="3" spans="1:11" ht="14.25">
      <c r="A3" s="152"/>
      <c r="B3" s="153"/>
      <c r="C3" s="153"/>
      <c r="D3" s="153"/>
      <c r="E3" s="153"/>
      <c r="F3" s="153"/>
      <c r="G3" s="153"/>
      <c r="H3" s="153"/>
      <c r="I3" s="153"/>
      <c r="J3" s="153"/>
      <c r="K3" s="154"/>
    </row>
    <row r="4" spans="1:11" ht="12.75">
      <c r="A4" s="155"/>
      <c r="B4" s="156"/>
      <c r="C4" s="156"/>
      <c r="D4" s="156"/>
      <c r="E4" s="156"/>
      <c r="F4" s="156"/>
      <c r="G4" s="156"/>
      <c r="H4" s="156"/>
      <c r="I4" s="156"/>
      <c r="J4" s="156"/>
      <c r="K4" s="157"/>
    </row>
    <row r="5" spans="1:11" ht="12.75">
      <c r="A5" s="155"/>
      <c r="B5" s="156"/>
      <c r="C5" s="156"/>
      <c r="D5" s="156"/>
      <c r="E5" s="156"/>
      <c r="F5" s="156"/>
      <c r="G5" s="156"/>
      <c r="H5" s="156"/>
      <c r="I5" s="156"/>
      <c r="J5" s="156"/>
      <c r="K5" s="157"/>
    </row>
    <row r="6" spans="1:11" ht="12.75">
      <c r="A6" s="155"/>
      <c r="B6" s="156"/>
      <c r="C6" s="156"/>
      <c r="D6" s="156"/>
      <c r="E6" s="156"/>
      <c r="F6" s="156"/>
      <c r="G6" s="156"/>
      <c r="H6" s="156"/>
      <c r="I6" s="156"/>
      <c r="J6" s="156"/>
      <c r="K6" s="157"/>
    </row>
    <row r="7" spans="1:11" ht="12.75">
      <c r="A7" s="155"/>
      <c r="B7" s="156"/>
      <c r="C7" s="156"/>
      <c r="D7" s="156"/>
      <c r="E7" s="156"/>
      <c r="F7" s="156"/>
      <c r="G7" s="156"/>
      <c r="H7" s="156"/>
      <c r="I7" s="156"/>
      <c r="J7" s="156"/>
      <c r="K7" s="157"/>
    </row>
    <row r="8" spans="1:11" ht="12.75">
      <c r="A8" s="155"/>
      <c r="B8" s="156"/>
      <c r="C8" s="156"/>
      <c r="D8" s="156"/>
      <c r="E8" s="156"/>
      <c r="F8" s="156"/>
      <c r="G8" s="156"/>
      <c r="H8" s="156"/>
      <c r="I8" s="156"/>
      <c r="J8" s="156"/>
      <c r="K8" s="157"/>
    </row>
    <row r="9" spans="1:11" ht="12.75">
      <c r="A9" s="155"/>
      <c r="B9" s="156"/>
      <c r="C9" s="156"/>
      <c r="D9" s="156"/>
      <c r="E9" s="156"/>
      <c r="F9" s="156"/>
      <c r="G9" s="156"/>
      <c r="H9" s="156"/>
      <c r="I9" s="156"/>
      <c r="J9" s="156"/>
      <c r="K9" s="157"/>
    </row>
    <row r="10" spans="1:11" ht="12.75">
      <c r="A10" s="155"/>
      <c r="B10" s="156"/>
      <c r="C10" s="156"/>
      <c r="D10" s="156"/>
      <c r="E10" s="156"/>
      <c r="F10" s="156"/>
      <c r="G10" s="156"/>
      <c r="H10" s="156"/>
      <c r="I10" s="156"/>
      <c r="J10" s="156"/>
      <c r="K10" s="157"/>
    </row>
    <row r="11" spans="1:11" ht="12.75">
      <c r="A11" s="155"/>
      <c r="B11" s="156"/>
      <c r="C11" s="156"/>
      <c r="D11" s="156"/>
      <c r="E11" s="156"/>
      <c r="F11" s="156"/>
      <c r="G11" s="156"/>
      <c r="H11" s="156"/>
      <c r="I11" s="156"/>
      <c r="J11" s="156"/>
      <c r="K11" s="157"/>
    </row>
    <row r="12" spans="1:11" ht="51.75" customHeight="1">
      <c r="A12" s="408"/>
      <c r="B12" s="409"/>
      <c r="C12" s="409"/>
      <c r="D12" s="409"/>
      <c r="E12" s="409"/>
      <c r="F12" s="409"/>
      <c r="G12" s="409"/>
      <c r="H12" s="409"/>
      <c r="I12" s="409"/>
      <c r="J12" s="409"/>
      <c r="K12" s="410"/>
    </row>
    <row r="13" spans="1:11" ht="71.25" customHeight="1">
      <c r="A13" s="399"/>
      <c r="B13" s="400"/>
      <c r="C13" s="400"/>
      <c r="D13" s="400"/>
      <c r="E13" s="400"/>
      <c r="F13" s="400"/>
      <c r="G13" s="400"/>
      <c r="H13" s="400"/>
      <c r="I13" s="400"/>
      <c r="J13" s="400"/>
      <c r="K13" s="401"/>
    </row>
    <row r="14" spans="1:11" ht="72" customHeight="1">
      <c r="A14" s="405" t="str">
        <f>F19</f>
        <v>1.Lig 1.Kademe Yarışmaları</v>
      </c>
      <c r="B14" s="406"/>
      <c r="C14" s="406"/>
      <c r="D14" s="406"/>
      <c r="E14" s="406"/>
      <c r="F14" s="406"/>
      <c r="G14" s="406"/>
      <c r="H14" s="406"/>
      <c r="I14" s="406"/>
      <c r="J14" s="406"/>
      <c r="K14" s="407"/>
    </row>
    <row r="15" spans="1:11" ht="51.75" customHeight="1">
      <c r="A15" s="402"/>
      <c r="B15" s="403"/>
      <c r="C15" s="403"/>
      <c r="D15" s="403"/>
      <c r="E15" s="403"/>
      <c r="F15" s="403"/>
      <c r="G15" s="403"/>
      <c r="H15" s="403"/>
      <c r="I15" s="403"/>
      <c r="J15" s="403"/>
      <c r="K15" s="404"/>
    </row>
    <row r="16" spans="1:11" ht="12.75">
      <c r="A16" s="155"/>
      <c r="B16" s="156"/>
      <c r="C16" s="156"/>
      <c r="D16" s="156"/>
      <c r="E16" s="156"/>
      <c r="F16" s="156"/>
      <c r="G16" s="156"/>
      <c r="H16" s="156"/>
      <c r="I16" s="156"/>
      <c r="J16" s="156"/>
      <c r="K16" s="157"/>
    </row>
    <row r="17" spans="1:11" ht="25.5">
      <c r="A17" s="411"/>
      <c r="B17" s="412"/>
      <c r="C17" s="412"/>
      <c r="D17" s="412"/>
      <c r="E17" s="412"/>
      <c r="F17" s="412"/>
      <c r="G17" s="412"/>
      <c r="H17" s="412"/>
      <c r="I17" s="412"/>
      <c r="J17" s="412"/>
      <c r="K17" s="413"/>
    </row>
    <row r="18" spans="1:11" ht="24.75" customHeight="1">
      <c r="A18" s="371" t="s">
        <v>67</v>
      </c>
      <c r="B18" s="372"/>
      <c r="C18" s="372"/>
      <c r="D18" s="372"/>
      <c r="E18" s="372"/>
      <c r="F18" s="372"/>
      <c r="G18" s="372"/>
      <c r="H18" s="372"/>
      <c r="I18" s="372"/>
      <c r="J18" s="372"/>
      <c r="K18" s="373"/>
    </row>
    <row r="19" spans="1:11" s="35" customFormat="1" ht="35.25" customHeight="1">
      <c r="A19" s="380" t="s">
        <v>63</v>
      </c>
      <c r="B19" s="381"/>
      <c r="C19" s="381"/>
      <c r="D19" s="381"/>
      <c r="E19" s="382"/>
      <c r="F19" s="389" t="s">
        <v>420</v>
      </c>
      <c r="G19" s="390"/>
      <c r="H19" s="390"/>
      <c r="I19" s="390"/>
      <c r="J19" s="390"/>
      <c r="K19" s="391"/>
    </row>
    <row r="20" spans="1:11" s="35" customFormat="1" ht="35.25" customHeight="1">
      <c r="A20" s="383" t="s">
        <v>64</v>
      </c>
      <c r="B20" s="384"/>
      <c r="C20" s="384"/>
      <c r="D20" s="384"/>
      <c r="E20" s="385"/>
      <c r="F20" s="389" t="s">
        <v>421</v>
      </c>
      <c r="G20" s="390"/>
      <c r="H20" s="390"/>
      <c r="I20" s="390"/>
      <c r="J20" s="390"/>
      <c r="K20" s="391"/>
    </row>
    <row r="21" spans="1:11" s="35" customFormat="1" ht="35.25" customHeight="1">
      <c r="A21" s="383" t="s">
        <v>65</v>
      </c>
      <c r="B21" s="384"/>
      <c r="C21" s="384"/>
      <c r="D21" s="384"/>
      <c r="E21" s="385"/>
      <c r="F21" s="389" t="s">
        <v>564</v>
      </c>
      <c r="G21" s="390"/>
      <c r="H21" s="390"/>
      <c r="I21" s="390"/>
      <c r="J21" s="390"/>
      <c r="K21" s="391"/>
    </row>
    <row r="22" spans="1:11" s="35" customFormat="1" ht="35.25" customHeight="1">
      <c r="A22" s="383" t="s">
        <v>66</v>
      </c>
      <c r="B22" s="384"/>
      <c r="C22" s="384"/>
      <c r="D22" s="384"/>
      <c r="E22" s="385"/>
      <c r="F22" s="389" t="s">
        <v>422</v>
      </c>
      <c r="G22" s="390"/>
      <c r="H22" s="390"/>
      <c r="I22" s="390"/>
      <c r="J22" s="390"/>
      <c r="K22" s="391"/>
    </row>
    <row r="23" spans="1:11" s="35" customFormat="1" ht="35.25" customHeight="1">
      <c r="A23" s="386" t="s">
        <v>68</v>
      </c>
      <c r="B23" s="387"/>
      <c r="C23" s="387"/>
      <c r="D23" s="387"/>
      <c r="E23" s="388"/>
      <c r="F23" s="158"/>
      <c r="G23" s="159"/>
      <c r="H23" s="159"/>
      <c r="I23" s="159"/>
      <c r="J23" s="159"/>
      <c r="K23" s="160"/>
    </row>
    <row r="24" spans="1:11" ht="15.75">
      <c r="A24" s="394"/>
      <c r="B24" s="395"/>
      <c r="C24" s="395"/>
      <c r="D24" s="395"/>
      <c r="E24" s="395"/>
      <c r="F24" s="392"/>
      <c r="G24" s="392"/>
      <c r="H24" s="392"/>
      <c r="I24" s="392"/>
      <c r="J24" s="392"/>
      <c r="K24" s="393"/>
    </row>
    <row r="25" spans="1:11" ht="20.25">
      <c r="A25" s="377"/>
      <c r="B25" s="378"/>
      <c r="C25" s="378"/>
      <c r="D25" s="378"/>
      <c r="E25" s="378"/>
      <c r="F25" s="378"/>
      <c r="G25" s="378"/>
      <c r="H25" s="378"/>
      <c r="I25" s="378"/>
      <c r="J25" s="378"/>
      <c r="K25" s="379"/>
    </row>
    <row r="26" spans="1:11" ht="12.75">
      <c r="A26" s="155"/>
      <c r="B26" s="156"/>
      <c r="C26" s="156"/>
      <c r="D26" s="156"/>
      <c r="E26" s="156"/>
      <c r="F26" s="156"/>
      <c r="G26" s="156"/>
      <c r="H26" s="156"/>
      <c r="I26" s="156"/>
      <c r="J26" s="156"/>
      <c r="K26" s="157"/>
    </row>
    <row r="27" spans="1:11" ht="20.25">
      <c r="A27" s="374"/>
      <c r="B27" s="375"/>
      <c r="C27" s="375"/>
      <c r="D27" s="375"/>
      <c r="E27" s="375"/>
      <c r="F27" s="375"/>
      <c r="G27" s="375"/>
      <c r="H27" s="375"/>
      <c r="I27" s="375"/>
      <c r="J27" s="375"/>
      <c r="K27" s="376"/>
    </row>
    <row r="28" spans="1:11" ht="12.75">
      <c r="A28" s="155"/>
      <c r="B28" s="156"/>
      <c r="C28" s="156"/>
      <c r="D28" s="156"/>
      <c r="E28" s="156"/>
      <c r="F28" s="156"/>
      <c r="G28" s="156"/>
      <c r="H28" s="156"/>
      <c r="I28" s="156"/>
      <c r="J28" s="156"/>
      <c r="K28" s="157"/>
    </row>
    <row r="29" spans="1:11" ht="12.75">
      <c r="A29" s="155"/>
      <c r="B29" s="156"/>
      <c r="C29" s="156"/>
      <c r="D29" s="156"/>
      <c r="E29" s="156"/>
      <c r="F29" s="156"/>
      <c r="G29" s="156"/>
      <c r="H29" s="156"/>
      <c r="I29" s="156"/>
      <c r="J29" s="156"/>
      <c r="K29" s="157"/>
    </row>
    <row r="30" spans="1:11" ht="12.75">
      <c r="A30" s="161"/>
      <c r="B30" s="162"/>
      <c r="C30" s="162"/>
      <c r="D30" s="162"/>
      <c r="E30" s="162"/>
      <c r="F30" s="162"/>
      <c r="G30" s="162"/>
      <c r="H30" s="162"/>
      <c r="I30" s="162"/>
      <c r="J30" s="162"/>
      <c r="K30" s="163"/>
    </row>
  </sheetData>
  <sheetProtection/>
  <mergeCells count="20">
    <mergeCell ref="F24:K24"/>
    <mergeCell ref="A24:E24"/>
    <mergeCell ref="F19:K19"/>
    <mergeCell ref="F20:K20"/>
    <mergeCell ref="A2:K2"/>
    <mergeCell ref="A13:K13"/>
    <mergeCell ref="A15:K15"/>
    <mergeCell ref="A14:K14"/>
    <mergeCell ref="A12:K12"/>
    <mergeCell ref="A17:K17"/>
    <mergeCell ref="A18:K18"/>
    <mergeCell ref="A27:K27"/>
    <mergeCell ref="A25:K25"/>
    <mergeCell ref="A19:E19"/>
    <mergeCell ref="A20:E20"/>
    <mergeCell ref="A21:E21"/>
    <mergeCell ref="A22:E22"/>
    <mergeCell ref="A23:E23"/>
    <mergeCell ref="F21:K21"/>
    <mergeCell ref="F22:K2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BW95"/>
  <sheetViews>
    <sheetView view="pageBreakPreview" zoomScale="40" zoomScaleNormal="50" zoomScaleSheetLayoutView="40" workbookViewId="0" topLeftCell="A1">
      <selection activeCell="A1" sqref="A1:IV16384"/>
    </sheetView>
  </sheetViews>
  <sheetFormatPr defaultColWidth="9.140625" defaultRowHeight="12.75"/>
  <cols>
    <col min="1" max="1" width="8.421875" style="28" customWidth="1"/>
    <col min="2" max="2" width="14.8515625" style="28" hidden="1" customWidth="1"/>
    <col min="3" max="3" width="18.00390625" style="28" bestFit="1" customWidth="1"/>
    <col min="4" max="4" width="17.28125" style="62" customWidth="1"/>
    <col min="5" max="5" width="36.7109375" style="28" customWidth="1"/>
    <col min="6" max="6" width="39.7109375" style="28" customWidth="1"/>
    <col min="7" max="7" width="5.57421875" style="60" bestFit="1" customWidth="1"/>
    <col min="8" max="66" width="4.7109375" style="60" customWidth="1"/>
    <col min="67" max="67" width="15.57421875" style="63" customWidth="1"/>
    <col min="68" max="68" width="15.57421875" style="64" bestFit="1" customWidth="1"/>
    <col min="69" max="69" width="12.28125" style="28" customWidth="1"/>
    <col min="70" max="73" width="9.140625" style="60" customWidth="1"/>
    <col min="74" max="74" width="9.140625" style="273" hidden="1" customWidth="1"/>
    <col min="75" max="75" width="9.140625" style="271" hidden="1" customWidth="1"/>
    <col min="76" max="16384" width="9.140625" style="60" customWidth="1"/>
  </cols>
  <sheetData>
    <row r="1" spans="1:75" s="9" customFormat="1" ht="69.75" customHeight="1">
      <c r="A1" s="485" t="s">
        <v>423</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V1" s="273">
        <v>100</v>
      </c>
      <c r="BW1" s="271">
        <v>1</v>
      </c>
    </row>
    <row r="2" spans="1:75" s="9" customFormat="1" ht="36.75" customHeight="1">
      <c r="A2" s="486" t="s">
        <v>420</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V2" s="273">
        <v>110</v>
      </c>
      <c r="BW2" s="271">
        <v>2</v>
      </c>
    </row>
    <row r="3" spans="1:75" s="70" customFormat="1" ht="23.25" customHeight="1">
      <c r="A3" s="487" t="s">
        <v>75</v>
      </c>
      <c r="B3" s="487"/>
      <c r="C3" s="487"/>
      <c r="D3" s="487"/>
      <c r="E3" s="488" t="s">
        <v>268</v>
      </c>
      <c r="F3" s="488"/>
      <c r="G3" s="68"/>
      <c r="H3" s="68"/>
      <c r="I3" s="68"/>
      <c r="J3" s="68"/>
      <c r="K3" s="68"/>
      <c r="L3" s="68"/>
      <c r="M3" s="68"/>
      <c r="N3" s="68"/>
      <c r="O3" s="68"/>
      <c r="P3" s="68"/>
      <c r="Q3" s="68"/>
      <c r="R3" s="68"/>
      <c r="S3" s="68"/>
      <c r="T3" s="68"/>
      <c r="U3" s="489"/>
      <c r="V3" s="489"/>
      <c r="W3" s="489"/>
      <c r="X3" s="489"/>
      <c r="Y3" s="68"/>
      <c r="Z3" s="68"/>
      <c r="AA3" s="487"/>
      <c r="AB3" s="487"/>
      <c r="AC3" s="487"/>
      <c r="AD3" s="487"/>
      <c r="AE3" s="487"/>
      <c r="AF3" s="490"/>
      <c r="AG3" s="490"/>
      <c r="AH3" s="490"/>
      <c r="AI3" s="490"/>
      <c r="AJ3" s="490"/>
      <c r="AK3" s="68"/>
      <c r="AL3" s="68"/>
      <c r="AM3" s="68"/>
      <c r="AN3" s="68"/>
      <c r="AO3" s="68"/>
      <c r="AP3" s="68"/>
      <c r="AQ3" s="68"/>
      <c r="AR3" s="69"/>
      <c r="AS3" s="69"/>
      <c r="AT3" s="69"/>
      <c r="AU3" s="69"/>
      <c r="AV3" s="69"/>
      <c r="AW3" s="487" t="s">
        <v>319</v>
      </c>
      <c r="AX3" s="487"/>
      <c r="AY3" s="487"/>
      <c r="AZ3" s="487"/>
      <c r="BA3" s="487"/>
      <c r="BB3" s="487"/>
      <c r="BC3" s="491" t="s">
        <v>401</v>
      </c>
      <c r="BD3" s="491"/>
      <c r="BE3" s="491"/>
      <c r="BF3" s="491"/>
      <c r="BG3" s="491"/>
      <c r="BH3" s="491"/>
      <c r="BI3" s="491"/>
      <c r="BJ3" s="491"/>
      <c r="BK3" s="491"/>
      <c r="BL3" s="491"/>
      <c r="BM3" s="491"/>
      <c r="BN3" s="491"/>
      <c r="BO3" s="491"/>
      <c r="BP3" s="491"/>
      <c r="BQ3" s="491"/>
      <c r="BV3" s="273">
        <v>120</v>
      </c>
      <c r="BW3" s="271">
        <v>3</v>
      </c>
    </row>
    <row r="4" spans="1:75" s="70" customFormat="1" ht="23.25" customHeight="1">
      <c r="A4" s="482" t="s">
        <v>77</v>
      </c>
      <c r="B4" s="482"/>
      <c r="C4" s="482"/>
      <c r="D4" s="482"/>
      <c r="E4" s="483" t="s">
        <v>564</v>
      </c>
      <c r="F4" s="483"/>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482" t="s">
        <v>73</v>
      </c>
      <c r="AX4" s="482"/>
      <c r="AY4" s="482"/>
      <c r="AZ4" s="482"/>
      <c r="BA4" s="482"/>
      <c r="BB4" s="482"/>
      <c r="BC4" s="484" t="s">
        <v>544</v>
      </c>
      <c r="BD4" s="484"/>
      <c r="BE4" s="484"/>
      <c r="BF4" s="484"/>
      <c r="BG4" s="484"/>
      <c r="BH4" s="484"/>
      <c r="BI4" s="484"/>
      <c r="BJ4" s="484"/>
      <c r="BK4" s="484"/>
      <c r="BL4" s="484"/>
      <c r="BM4" s="484"/>
      <c r="BN4" s="484"/>
      <c r="BO4" s="484"/>
      <c r="BP4" s="484"/>
      <c r="BQ4" s="484"/>
      <c r="BV4" s="273">
        <v>130</v>
      </c>
      <c r="BW4" s="271">
        <v>4</v>
      </c>
    </row>
    <row r="5" spans="1:75" s="9" customFormat="1" ht="30" customHeight="1">
      <c r="A5" s="12"/>
      <c r="B5" s="12"/>
      <c r="C5" s="12"/>
      <c r="D5" s="16"/>
      <c r="E5" s="65"/>
      <c r="F5" s="66"/>
      <c r="G5" s="15"/>
      <c r="H5" s="15"/>
      <c r="I5" s="15"/>
      <c r="J5" s="15"/>
      <c r="K5" s="12"/>
      <c r="L5" s="12"/>
      <c r="M5" s="12"/>
      <c r="N5" s="12"/>
      <c r="O5" s="12"/>
      <c r="P5" s="1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479">
        <v>41510.89776990741</v>
      </c>
      <c r="BP5" s="479"/>
      <c r="BQ5" s="479"/>
      <c r="BV5" s="273">
        <v>134</v>
      </c>
      <c r="BW5" s="271">
        <v>5</v>
      </c>
    </row>
    <row r="6" spans="1:75" ht="22.5" customHeight="1">
      <c r="A6" s="474" t="s">
        <v>6</v>
      </c>
      <c r="B6" s="477"/>
      <c r="C6" s="474" t="s">
        <v>59</v>
      </c>
      <c r="D6" s="474" t="s">
        <v>21</v>
      </c>
      <c r="E6" s="474" t="s">
        <v>7</v>
      </c>
      <c r="F6" s="474" t="s">
        <v>425</v>
      </c>
      <c r="G6" s="476" t="s">
        <v>22</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80" t="s">
        <v>8</v>
      </c>
      <c r="BP6" s="481" t="s">
        <v>99</v>
      </c>
      <c r="BQ6" s="478" t="s">
        <v>9</v>
      </c>
      <c r="BV6" s="273">
        <v>138</v>
      </c>
      <c r="BW6" s="271">
        <v>6</v>
      </c>
    </row>
    <row r="7" spans="1:75" ht="54.75" customHeight="1">
      <c r="A7" s="475"/>
      <c r="B7" s="477"/>
      <c r="C7" s="475"/>
      <c r="D7" s="475"/>
      <c r="E7" s="475"/>
      <c r="F7" s="475"/>
      <c r="G7" s="473">
        <v>200</v>
      </c>
      <c r="H7" s="473"/>
      <c r="I7" s="473"/>
      <c r="J7" s="473">
        <v>220</v>
      </c>
      <c r="K7" s="473"/>
      <c r="L7" s="473"/>
      <c r="M7" s="473">
        <v>230</v>
      </c>
      <c r="N7" s="473"/>
      <c r="O7" s="473"/>
      <c r="P7" s="473">
        <v>240</v>
      </c>
      <c r="Q7" s="473"/>
      <c r="R7" s="473"/>
      <c r="S7" s="473">
        <v>250</v>
      </c>
      <c r="T7" s="473"/>
      <c r="U7" s="473"/>
      <c r="V7" s="473">
        <v>260</v>
      </c>
      <c r="W7" s="473"/>
      <c r="X7" s="473"/>
      <c r="Y7" s="473">
        <v>270</v>
      </c>
      <c r="Z7" s="473"/>
      <c r="AA7" s="473"/>
      <c r="AB7" s="473">
        <v>280</v>
      </c>
      <c r="AC7" s="473"/>
      <c r="AD7" s="473"/>
      <c r="AE7" s="473">
        <v>290</v>
      </c>
      <c r="AF7" s="473"/>
      <c r="AG7" s="473"/>
      <c r="AH7" s="473">
        <v>300</v>
      </c>
      <c r="AI7" s="473"/>
      <c r="AJ7" s="473"/>
      <c r="AK7" s="473">
        <v>310</v>
      </c>
      <c r="AL7" s="473"/>
      <c r="AM7" s="473"/>
      <c r="AN7" s="473">
        <v>320</v>
      </c>
      <c r="AO7" s="473"/>
      <c r="AP7" s="473"/>
      <c r="AQ7" s="473">
        <v>330</v>
      </c>
      <c r="AR7" s="473"/>
      <c r="AS7" s="473"/>
      <c r="AT7" s="473">
        <v>335</v>
      </c>
      <c r="AU7" s="473"/>
      <c r="AV7" s="473"/>
      <c r="AW7" s="473">
        <v>340</v>
      </c>
      <c r="AX7" s="473"/>
      <c r="AY7" s="473"/>
      <c r="AZ7" s="473">
        <v>345</v>
      </c>
      <c r="BA7" s="473"/>
      <c r="BB7" s="473"/>
      <c r="BC7" s="473">
        <v>350</v>
      </c>
      <c r="BD7" s="473"/>
      <c r="BE7" s="473"/>
      <c r="BF7" s="473">
        <v>355</v>
      </c>
      <c r="BG7" s="473"/>
      <c r="BH7" s="473"/>
      <c r="BI7" s="473">
        <v>360</v>
      </c>
      <c r="BJ7" s="473"/>
      <c r="BK7" s="473"/>
      <c r="BL7" s="473">
        <v>365</v>
      </c>
      <c r="BM7" s="473"/>
      <c r="BN7" s="473"/>
      <c r="BO7" s="480"/>
      <c r="BP7" s="481"/>
      <c r="BQ7" s="478"/>
      <c r="BV7" s="273">
        <v>142</v>
      </c>
      <c r="BW7" s="271">
        <v>7</v>
      </c>
    </row>
    <row r="8" spans="1:75" s="18" customFormat="1" ht="60.75" customHeight="1">
      <c r="A8" s="345">
        <v>1</v>
      </c>
      <c r="B8" s="171" t="s">
        <v>276</v>
      </c>
      <c r="C8" s="346">
        <v>640</v>
      </c>
      <c r="D8" s="347">
        <v>33970</v>
      </c>
      <c r="E8" s="348" t="s">
        <v>487</v>
      </c>
      <c r="F8" s="348" t="s">
        <v>479</v>
      </c>
      <c r="G8" s="334" t="s">
        <v>562</v>
      </c>
      <c r="H8" s="334" t="s">
        <v>562</v>
      </c>
      <c r="I8" s="334" t="s">
        <v>562</v>
      </c>
      <c r="J8" s="335" t="s">
        <v>584</v>
      </c>
      <c r="K8" s="336" t="s">
        <v>586</v>
      </c>
      <c r="L8" s="336"/>
      <c r="M8" s="334" t="s">
        <v>562</v>
      </c>
      <c r="N8" s="337" t="s">
        <v>562</v>
      </c>
      <c r="O8" s="334" t="s">
        <v>562</v>
      </c>
      <c r="P8" s="336" t="s">
        <v>586</v>
      </c>
      <c r="Q8" s="336"/>
      <c r="R8" s="336"/>
      <c r="S8" s="334" t="s">
        <v>586</v>
      </c>
      <c r="T8" s="334"/>
      <c r="U8" s="334"/>
      <c r="V8" s="336" t="s">
        <v>584</v>
      </c>
      <c r="W8" s="336" t="s">
        <v>584</v>
      </c>
      <c r="X8" s="336" t="s">
        <v>584</v>
      </c>
      <c r="Y8" s="334"/>
      <c r="Z8" s="334"/>
      <c r="AA8" s="334"/>
      <c r="AB8" s="336"/>
      <c r="AC8" s="336"/>
      <c r="AD8" s="336"/>
      <c r="AE8" s="334"/>
      <c r="AF8" s="334"/>
      <c r="AG8" s="334"/>
      <c r="AH8" s="336"/>
      <c r="AI8" s="336"/>
      <c r="AJ8" s="336"/>
      <c r="AK8" s="334"/>
      <c r="AL8" s="334"/>
      <c r="AM8" s="334"/>
      <c r="AN8" s="336"/>
      <c r="AO8" s="336"/>
      <c r="AP8" s="336"/>
      <c r="AQ8" s="334"/>
      <c r="AR8" s="334"/>
      <c r="AS8" s="334"/>
      <c r="AT8" s="336"/>
      <c r="AU8" s="338"/>
      <c r="AV8" s="338"/>
      <c r="AW8" s="339"/>
      <c r="AX8" s="339"/>
      <c r="AY8" s="339"/>
      <c r="AZ8" s="338"/>
      <c r="BA8" s="338"/>
      <c r="BB8" s="338"/>
      <c r="BC8" s="339"/>
      <c r="BD8" s="339"/>
      <c r="BE8" s="339"/>
      <c r="BF8" s="338"/>
      <c r="BG8" s="338"/>
      <c r="BH8" s="338"/>
      <c r="BI8" s="339"/>
      <c r="BJ8" s="339"/>
      <c r="BK8" s="339"/>
      <c r="BL8" s="338"/>
      <c r="BM8" s="338"/>
      <c r="BN8" s="338"/>
      <c r="BO8" s="219">
        <v>250</v>
      </c>
      <c r="BP8" s="301">
        <v>8</v>
      </c>
      <c r="BQ8" s="73"/>
      <c r="BV8" s="273">
        <v>146</v>
      </c>
      <c r="BW8" s="271">
        <v>8</v>
      </c>
    </row>
    <row r="9" spans="1:75" s="18" customFormat="1" ht="60.75" customHeight="1">
      <c r="A9" s="345">
        <v>2</v>
      </c>
      <c r="B9" s="171" t="s">
        <v>275</v>
      </c>
      <c r="C9" s="346">
        <v>666</v>
      </c>
      <c r="D9" s="347">
        <v>35087</v>
      </c>
      <c r="E9" s="348" t="s">
        <v>528</v>
      </c>
      <c r="F9" s="348" t="s">
        <v>520</v>
      </c>
      <c r="G9" s="334" t="s">
        <v>586</v>
      </c>
      <c r="H9" s="334"/>
      <c r="I9" s="334"/>
      <c r="J9" s="335" t="s">
        <v>586</v>
      </c>
      <c r="K9" s="336"/>
      <c r="L9" s="336"/>
      <c r="M9" s="334" t="s">
        <v>586</v>
      </c>
      <c r="N9" s="337"/>
      <c r="O9" s="334"/>
      <c r="P9" s="336" t="s">
        <v>584</v>
      </c>
      <c r="Q9" s="336" t="s">
        <v>584</v>
      </c>
      <c r="R9" s="336" t="s">
        <v>584</v>
      </c>
      <c r="S9" s="334"/>
      <c r="T9" s="334"/>
      <c r="U9" s="334"/>
      <c r="V9" s="336"/>
      <c r="W9" s="336"/>
      <c r="X9" s="336"/>
      <c r="Y9" s="334"/>
      <c r="Z9" s="334"/>
      <c r="AA9" s="334"/>
      <c r="AB9" s="336"/>
      <c r="AC9" s="336"/>
      <c r="AD9" s="336"/>
      <c r="AE9" s="334"/>
      <c r="AF9" s="334"/>
      <c r="AG9" s="334"/>
      <c r="AH9" s="336"/>
      <c r="AI9" s="336"/>
      <c r="AJ9" s="336"/>
      <c r="AK9" s="334"/>
      <c r="AL9" s="334"/>
      <c r="AM9" s="334"/>
      <c r="AN9" s="336"/>
      <c r="AO9" s="336"/>
      <c r="AP9" s="336"/>
      <c r="AQ9" s="334"/>
      <c r="AR9" s="334"/>
      <c r="AS9" s="334"/>
      <c r="AT9" s="336"/>
      <c r="AU9" s="338"/>
      <c r="AV9" s="338"/>
      <c r="AW9" s="334"/>
      <c r="AX9" s="334"/>
      <c r="AY9" s="334"/>
      <c r="AZ9" s="336"/>
      <c r="BA9" s="336"/>
      <c r="BB9" s="336"/>
      <c r="BC9" s="334"/>
      <c r="BD9" s="339"/>
      <c r="BE9" s="339"/>
      <c r="BF9" s="336"/>
      <c r="BG9" s="338"/>
      <c r="BH9" s="338"/>
      <c r="BI9" s="334"/>
      <c r="BJ9" s="339"/>
      <c r="BK9" s="339"/>
      <c r="BL9" s="336"/>
      <c r="BM9" s="338"/>
      <c r="BN9" s="338"/>
      <c r="BO9" s="219">
        <v>230</v>
      </c>
      <c r="BP9" s="301">
        <v>7</v>
      </c>
      <c r="BQ9" s="73"/>
      <c r="BV9" s="273">
        <v>150</v>
      </c>
      <c r="BW9" s="271">
        <v>9</v>
      </c>
    </row>
    <row r="10" spans="1:75" s="18" customFormat="1" ht="60.75" customHeight="1">
      <c r="A10" s="345">
        <v>3</v>
      </c>
      <c r="B10" s="171" t="s">
        <v>280</v>
      </c>
      <c r="C10" s="346">
        <v>602</v>
      </c>
      <c r="D10" s="347">
        <v>32992</v>
      </c>
      <c r="E10" s="348" t="s">
        <v>455</v>
      </c>
      <c r="F10" s="348" t="s">
        <v>452</v>
      </c>
      <c r="G10" s="334" t="s">
        <v>584</v>
      </c>
      <c r="H10" s="334" t="s">
        <v>586</v>
      </c>
      <c r="I10" s="334"/>
      <c r="J10" s="335" t="s">
        <v>586</v>
      </c>
      <c r="K10" s="336"/>
      <c r="L10" s="336"/>
      <c r="M10" s="334" t="s">
        <v>584</v>
      </c>
      <c r="N10" s="337" t="s">
        <v>584</v>
      </c>
      <c r="O10" s="334" t="s">
        <v>586</v>
      </c>
      <c r="P10" s="336" t="s">
        <v>584</v>
      </c>
      <c r="Q10" s="336" t="s">
        <v>584</v>
      </c>
      <c r="R10" s="336" t="s">
        <v>584</v>
      </c>
      <c r="S10" s="334"/>
      <c r="T10" s="334"/>
      <c r="U10" s="334"/>
      <c r="V10" s="336"/>
      <c r="W10" s="336"/>
      <c r="X10" s="336"/>
      <c r="Y10" s="334"/>
      <c r="Z10" s="334"/>
      <c r="AA10" s="334"/>
      <c r="AB10" s="336"/>
      <c r="AC10" s="336"/>
      <c r="AD10" s="336"/>
      <c r="AE10" s="334"/>
      <c r="AF10" s="334"/>
      <c r="AG10" s="334"/>
      <c r="AH10" s="336"/>
      <c r="AI10" s="336"/>
      <c r="AJ10" s="336"/>
      <c r="AK10" s="334"/>
      <c r="AL10" s="334"/>
      <c r="AM10" s="334"/>
      <c r="AN10" s="336"/>
      <c r="AO10" s="336"/>
      <c r="AP10" s="336"/>
      <c r="AQ10" s="334"/>
      <c r="AR10" s="334"/>
      <c r="AS10" s="334"/>
      <c r="AT10" s="336"/>
      <c r="AU10" s="338"/>
      <c r="AV10" s="338"/>
      <c r="AW10" s="339"/>
      <c r="AX10" s="339"/>
      <c r="AY10" s="339"/>
      <c r="AZ10" s="338"/>
      <c r="BA10" s="338"/>
      <c r="BB10" s="338"/>
      <c r="BC10" s="339"/>
      <c r="BD10" s="339"/>
      <c r="BE10" s="339"/>
      <c r="BF10" s="338"/>
      <c r="BG10" s="338"/>
      <c r="BH10" s="338"/>
      <c r="BI10" s="339"/>
      <c r="BJ10" s="339"/>
      <c r="BK10" s="339"/>
      <c r="BL10" s="338"/>
      <c r="BM10" s="338"/>
      <c r="BN10" s="338"/>
      <c r="BO10" s="219">
        <v>230</v>
      </c>
      <c r="BP10" s="301">
        <v>6</v>
      </c>
      <c r="BQ10" s="73"/>
      <c r="BV10" s="273">
        <v>154</v>
      </c>
      <c r="BW10" s="271">
        <v>10</v>
      </c>
    </row>
    <row r="11" spans="1:75" s="18" customFormat="1" ht="60.75" customHeight="1">
      <c r="A11" s="345" t="s">
        <v>448</v>
      </c>
      <c r="B11" s="171" t="s">
        <v>274</v>
      </c>
      <c r="C11" s="346">
        <v>619</v>
      </c>
      <c r="D11" s="347">
        <v>33186</v>
      </c>
      <c r="E11" s="348" t="s">
        <v>463</v>
      </c>
      <c r="F11" s="348" t="s">
        <v>464</v>
      </c>
      <c r="G11" s="334" t="s">
        <v>562</v>
      </c>
      <c r="H11" s="334" t="s">
        <v>562</v>
      </c>
      <c r="I11" s="334" t="s">
        <v>562</v>
      </c>
      <c r="J11" s="335" t="s">
        <v>584</v>
      </c>
      <c r="K11" s="336" t="s">
        <v>584</v>
      </c>
      <c r="L11" s="336" t="s">
        <v>584</v>
      </c>
      <c r="M11" s="334"/>
      <c r="N11" s="337"/>
      <c r="O11" s="334"/>
      <c r="P11" s="336"/>
      <c r="Q11" s="336"/>
      <c r="R11" s="336"/>
      <c r="S11" s="334"/>
      <c r="T11" s="334"/>
      <c r="U11" s="334"/>
      <c r="V11" s="336"/>
      <c r="W11" s="336"/>
      <c r="X11" s="336"/>
      <c r="Y11" s="334"/>
      <c r="Z11" s="334"/>
      <c r="AA11" s="334"/>
      <c r="AB11" s="336"/>
      <c r="AC11" s="336"/>
      <c r="AD11" s="336"/>
      <c r="AE11" s="334"/>
      <c r="AF11" s="334"/>
      <c r="AG11" s="334"/>
      <c r="AH11" s="336"/>
      <c r="AI11" s="336"/>
      <c r="AJ11" s="336"/>
      <c r="AK11" s="334"/>
      <c r="AL11" s="334"/>
      <c r="AM11" s="334"/>
      <c r="AN11" s="336"/>
      <c r="AO11" s="336"/>
      <c r="AP11" s="336"/>
      <c r="AQ11" s="334"/>
      <c r="AR11" s="334"/>
      <c r="AS11" s="334"/>
      <c r="AT11" s="336"/>
      <c r="AU11" s="338"/>
      <c r="AV11" s="338"/>
      <c r="AW11" s="334"/>
      <c r="AX11" s="334"/>
      <c r="AY11" s="334"/>
      <c r="AZ11" s="336"/>
      <c r="BA11" s="336"/>
      <c r="BB11" s="336"/>
      <c r="BC11" s="334"/>
      <c r="BD11" s="339"/>
      <c r="BE11" s="339"/>
      <c r="BF11" s="336"/>
      <c r="BG11" s="338"/>
      <c r="BH11" s="338"/>
      <c r="BI11" s="334"/>
      <c r="BJ11" s="339"/>
      <c r="BK11" s="339"/>
      <c r="BL11" s="336"/>
      <c r="BM11" s="338"/>
      <c r="BN11" s="338"/>
      <c r="BO11" s="219" t="s">
        <v>585</v>
      </c>
      <c r="BP11" s="301">
        <v>0</v>
      </c>
      <c r="BQ11" s="73"/>
      <c r="BV11" s="273">
        <v>158</v>
      </c>
      <c r="BW11" s="271">
        <v>11</v>
      </c>
    </row>
    <row r="12" spans="1:75" s="18" customFormat="1" ht="60.75" customHeight="1">
      <c r="A12" s="345" t="s">
        <v>448</v>
      </c>
      <c r="B12" s="171" t="s">
        <v>278</v>
      </c>
      <c r="C12" s="346">
        <v>656</v>
      </c>
      <c r="D12" s="347">
        <v>35065</v>
      </c>
      <c r="E12" s="348" t="s">
        <v>514</v>
      </c>
      <c r="F12" s="348" t="s">
        <v>509</v>
      </c>
      <c r="G12" s="334" t="s">
        <v>562</v>
      </c>
      <c r="H12" s="334"/>
      <c r="I12" s="334"/>
      <c r="J12" s="335" t="s">
        <v>562</v>
      </c>
      <c r="K12" s="336"/>
      <c r="L12" s="336"/>
      <c r="M12" s="334" t="s">
        <v>584</v>
      </c>
      <c r="N12" s="337" t="s">
        <v>584</v>
      </c>
      <c r="O12" s="334" t="s">
        <v>584</v>
      </c>
      <c r="P12" s="336"/>
      <c r="Q12" s="336"/>
      <c r="R12" s="336"/>
      <c r="S12" s="334"/>
      <c r="T12" s="334"/>
      <c r="U12" s="334"/>
      <c r="V12" s="336"/>
      <c r="W12" s="336"/>
      <c r="X12" s="336"/>
      <c r="Y12" s="334"/>
      <c r="Z12" s="334"/>
      <c r="AA12" s="334"/>
      <c r="AB12" s="336"/>
      <c r="AC12" s="336"/>
      <c r="AD12" s="336"/>
      <c r="AE12" s="334"/>
      <c r="AF12" s="334"/>
      <c r="AG12" s="334"/>
      <c r="AH12" s="336"/>
      <c r="AI12" s="336"/>
      <c r="AJ12" s="336"/>
      <c r="AK12" s="334"/>
      <c r="AL12" s="334"/>
      <c r="AM12" s="334"/>
      <c r="AN12" s="336"/>
      <c r="AO12" s="336"/>
      <c r="AP12" s="336"/>
      <c r="AQ12" s="334"/>
      <c r="AR12" s="334"/>
      <c r="AS12" s="334"/>
      <c r="AT12" s="336"/>
      <c r="AU12" s="338"/>
      <c r="AV12" s="338"/>
      <c r="AW12" s="339"/>
      <c r="AX12" s="339"/>
      <c r="AY12" s="339"/>
      <c r="AZ12" s="338"/>
      <c r="BA12" s="338"/>
      <c r="BB12" s="338"/>
      <c r="BC12" s="339"/>
      <c r="BD12" s="339"/>
      <c r="BE12" s="339"/>
      <c r="BF12" s="338"/>
      <c r="BG12" s="338"/>
      <c r="BH12" s="338"/>
      <c r="BI12" s="339"/>
      <c r="BJ12" s="339"/>
      <c r="BK12" s="339"/>
      <c r="BL12" s="338"/>
      <c r="BM12" s="338"/>
      <c r="BN12" s="338"/>
      <c r="BO12" s="219" t="s">
        <v>585</v>
      </c>
      <c r="BP12" s="301">
        <v>0</v>
      </c>
      <c r="BQ12" s="73"/>
      <c r="BV12" s="273">
        <v>161</v>
      </c>
      <c r="BW12" s="271">
        <v>12</v>
      </c>
    </row>
    <row r="13" spans="1:75" s="18" customFormat="1" ht="60.75" customHeight="1">
      <c r="A13" s="345" t="s">
        <v>448</v>
      </c>
      <c r="B13" s="171" t="s">
        <v>279</v>
      </c>
      <c r="C13" s="346">
        <v>645</v>
      </c>
      <c r="D13" s="347">
        <v>35251</v>
      </c>
      <c r="E13" s="348" t="s">
        <v>496</v>
      </c>
      <c r="F13" s="348" t="s">
        <v>494</v>
      </c>
      <c r="G13" s="334" t="s">
        <v>584</v>
      </c>
      <c r="H13" s="334" t="s">
        <v>562</v>
      </c>
      <c r="I13" s="334" t="s">
        <v>562</v>
      </c>
      <c r="J13" s="335"/>
      <c r="K13" s="336"/>
      <c r="L13" s="336"/>
      <c r="M13" s="334"/>
      <c r="N13" s="337"/>
      <c r="O13" s="334"/>
      <c r="P13" s="336"/>
      <c r="Q13" s="336"/>
      <c r="R13" s="336"/>
      <c r="S13" s="334"/>
      <c r="T13" s="334"/>
      <c r="U13" s="334"/>
      <c r="V13" s="336"/>
      <c r="W13" s="336"/>
      <c r="X13" s="336"/>
      <c r="Y13" s="334"/>
      <c r="Z13" s="334"/>
      <c r="AA13" s="334"/>
      <c r="AB13" s="336"/>
      <c r="AC13" s="336"/>
      <c r="AD13" s="336"/>
      <c r="AE13" s="334"/>
      <c r="AF13" s="334"/>
      <c r="AG13" s="334"/>
      <c r="AH13" s="336"/>
      <c r="AI13" s="336"/>
      <c r="AJ13" s="336"/>
      <c r="AK13" s="334"/>
      <c r="AL13" s="334"/>
      <c r="AM13" s="334"/>
      <c r="AN13" s="336"/>
      <c r="AO13" s="336"/>
      <c r="AP13" s="336"/>
      <c r="AQ13" s="334"/>
      <c r="AR13" s="334"/>
      <c r="AS13" s="334"/>
      <c r="AT13" s="336"/>
      <c r="AU13" s="338"/>
      <c r="AV13" s="338"/>
      <c r="AW13" s="339"/>
      <c r="AX13" s="339"/>
      <c r="AY13" s="339"/>
      <c r="AZ13" s="338"/>
      <c r="BA13" s="338"/>
      <c r="BB13" s="338"/>
      <c r="BC13" s="339"/>
      <c r="BD13" s="339"/>
      <c r="BE13" s="339"/>
      <c r="BF13" s="338"/>
      <c r="BG13" s="338"/>
      <c r="BH13" s="338"/>
      <c r="BI13" s="339"/>
      <c r="BJ13" s="339"/>
      <c r="BK13" s="339"/>
      <c r="BL13" s="338"/>
      <c r="BM13" s="338"/>
      <c r="BN13" s="338"/>
      <c r="BO13" s="219" t="s">
        <v>585</v>
      </c>
      <c r="BP13" s="301">
        <v>0</v>
      </c>
      <c r="BQ13" s="73"/>
      <c r="BV13" s="273">
        <v>164</v>
      </c>
      <c r="BW13" s="271">
        <v>13</v>
      </c>
    </row>
    <row r="14" spans="1:75" s="18" customFormat="1" ht="60.75" customHeight="1">
      <c r="A14" s="345" t="s">
        <v>448</v>
      </c>
      <c r="B14" s="171" t="s">
        <v>277</v>
      </c>
      <c r="C14" s="346">
        <v>618</v>
      </c>
      <c r="D14" s="347">
        <v>31231</v>
      </c>
      <c r="E14" s="348" t="s">
        <v>445</v>
      </c>
      <c r="F14" s="348" t="s">
        <v>438</v>
      </c>
      <c r="G14" s="334"/>
      <c r="H14" s="334"/>
      <c r="I14" s="334"/>
      <c r="J14" s="335"/>
      <c r="K14" s="336"/>
      <c r="L14" s="336"/>
      <c r="M14" s="334"/>
      <c r="N14" s="337"/>
      <c r="O14" s="334"/>
      <c r="P14" s="336"/>
      <c r="Q14" s="336"/>
      <c r="R14" s="336"/>
      <c r="S14" s="334"/>
      <c r="T14" s="334"/>
      <c r="U14" s="334"/>
      <c r="V14" s="336"/>
      <c r="W14" s="336"/>
      <c r="X14" s="336"/>
      <c r="Y14" s="334"/>
      <c r="Z14" s="334"/>
      <c r="AA14" s="334"/>
      <c r="AB14" s="336"/>
      <c r="AC14" s="336"/>
      <c r="AD14" s="336"/>
      <c r="AE14" s="334"/>
      <c r="AF14" s="334"/>
      <c r="AG14" s="334"/>
      <c r="AH14" s="336"/>
      <c r="AI14" s="336"/>
      <c r="AJ14" s="336"/>
      <c r="AK14" s="334"/>
      <c r="AL14" s="334"/>
      <c r="AM14" s="334"/>
      <c r="AN14" s="336"/>
      <c r="AO14" s="336"/>
      <c r="AP14" s="336"/>
      <c r="AQ14" s="334"/>
      <c r="AR14" s="334"/>
      <c r="AS14" s="334"/>
      <c r="AT14" s="336"/>
      <c r="AU14" s="338"/>
      <c r="AV14" s="338"/>
      <c r="AW14" s="334"/>
      <c r="AX14" s="334"/>
      <c r="AY14" s="334"/>
      <c r="AZ14" s="336"/>
      <c r="BA14" s="336"/>
      <c r="BB14" s="336"/>
      <c r="BC14" s="334"/>
      <c r="BD14" s="339"/>
      <c r="BE14" s="339"/>
      <c r="BF14" s="336"/>
      <c r="BG14" s="338"/>
      <c r="BH14" s="338"/>
      <c r="BI14" s="334"/>
      <c r="BJ14" s="339"/>
      <c r="BK14" s="339"/>
      <c r="BL14" s="336"/>
      <c r="BM14" s="338"/>
      <c r="BN14" s="338"/>
      <c r="BO14" s="219" t="s">
        <v>583</v>
      </c>
      <c r="BP14" s="301">
        <v>0</v>
      </c>
      <c r="BQ14" s="73"/>
      <c r="BV14" s="273">
        <v>167</v>
      </c>
      <c r="BW14" s="271">
        <v>14</v>
      </c>
    </row>
    <row r="15" spans="1:75" s="18" customFormat="1" ht="60.75" customHeight="1">
      <c r="A15" s="75" t="s">
        <v>448</v>
      </c>
      <c r="B15" s="171" t="s">
        <v>281</v>
      </c>
      <c r="C15" s="297">
        <v>0</v>
      </c>
      <c r="D15" s="61">
        <v>0</v>
      </c>
      <c r="E15" s="74" t="s">
        <v>571</v>
      </c>
      <c r="F15" s="74" t="s">
        <v>579</v>
      </c>
      <c r="G15" s="334"/>
      <c r="H15" s="334"/>
      <c r="I15" s="334"/>
      <c r="J15" s="335"/>
      <c r="K15" s="336"/>
      <c r="L15" s="336"/>
      <c r="M15" s="334"/>
      <c r="N15" s="337"/>
      <c r="O15" s="334"/>
      <c r="P15" s="336"/>
      <c r="Q15" s="336"/>
      <c r="R15" s="336"/>
      <c r="S15" s="334"/>
      <c r="T15" s="334"/>
      <c r="U15" s="334"/>
      <c r="V15" s="336"/>
      <c r="W15" s="336"/>
      <c r="X15" s="336"/>
      <c r="Y15" s="334"/>
      <c r="Z15" s="334"/>
      <c r="AA15" s="334"/>
      <c r="AB15" s="336"/>
      <c r="AC15" s="336"/>
      <c r="AD15" s="336"/>
      <c r="AE15" s="334"/>
      <c r="AF15" s="334"/>
      <c r="AG15" s="334"/>
      <c r="AH15" s="336"/>
      <c r="AI15" s="336"/>
      <c r="AJ15" s="336"/>
      <c r="AK15" s="334"/>
      <c r="AL15" s="334"/>
      <c r="AM15" s="334"/>
      <c r="AN15" s="336"/>
      <c r="AO15" s="336"/>
      <c r="AP15" s="336"/>
      <c r="AQ15" s="334"/>
      <c r="AR15" s="334"/>
      <c r="AS15" s="334"/>
      <c r="AT15" s="336"/>
      <c r="AU15" s="338"/>
      <c r="AV15" s="338"/>
      <c r="AW15" s="339"/>
      <c r="AX15" s="339"/>
      <c r="AY15" s="339"/>
      <c r="AZ15" s="338"/>
      <c r="BA15" s="338"/>
      <c r="BB15" s="338"/>
      <c r="BC15" s="339"/>
      <c r="BD15" s="339"/>
      <c r="BE15" s="339"/>
      <c r="BF15" s="338"/>
      <c r="BG15" s="338"/>
      <c r="BH15" s="338"/>
      <c r="BI15" s="339"/>
      <c r="BJ15" s="339"/>
      <c r="BK15" s="339"/>
      <c r="BL15" s="338"/>
      <c r="BM15" s="338"/>
      <c r="BN15" s="338"/>
      <c r="BO15" s="219" t="s">
        <v>583</v>
      </c>
      <c r="BP15" s="301"/>
      <c r="BQ15" s="73"/>
      <c r="BV15" s="273">
        <v>170</v>
      </c>
      <c r="BW15" s="271">
        <v>15</v>
      </c>
    </row>
    <row r="16" spans="1:75" s="18" customFormat="1" ht="60.75" customHeight="1">
      <c r="A16" s="75" t="s">
        <v>448</v>
      </c>
      <c r="B16" s="171" t="s">
        <v>282</v>
      </c>
      <c r="C16" s="297" t="s">
        <v>581</v>
      </c>
      <c r="D16" s="61" t="s">
        <v>581</v>
      </c>
      <c r="E16" s="74" t="s">
        <v>581</v>
      </c>
      <c r="F16" s="74" t="s">
        <v>581</v>
      </c>
      <c r="G16" s="334"/>
      <c r="H16" s="334"/>
      <c r="I16" s="334"/>
      <c r="J16" s="335"/>
      <c r="K16" s="336"/>
      <c r="L16" s="336"/>
      <c r="M16" s="334"/>
      <c r="N16" s="337"/>
      <c r="O16" s="334"/>
      <c r="P16" s="336"/>
      <c r="Q16" s="336"/>
      <c r="R16" s="336"/>
      <c r="S16" s="334"/>
      <c r="T16" s="334"/>
      <c r="U16" s="334"/>
      <c r="V16" s="336"/>
      <c r="W16" s="336"/>
      <c r="X16" s="336"/>
      <c r="Y16" s="334"/>
      <c r="Z16" s="334"/>
      <c r="AA16" s="334"/>
      <c r="AB16" s="336"/>
      <c r="AC16" s="336"/>
      <c r="AD16" s="336"/>
      <c r="AE16" s="334"/>
      <c r="AF16" s="334"/>
      <c r="AG16" s="334"/>
      <c r="AH16" s="336"/>
      <c r="AI16" s="336"/>
      <c r="AJ16" s="336"/>
      <c r="AK16" s="334"/>
      <c r="AL16" s="334"/>
      <c r="AM16" s="334"/>
      <c r="AN16" s="336"/>
      <c r="AO16" s="336"/>
      <c r="AP16" s="336"/>
      <c r="AQ16" s="334"/>
      <c r="AR16" s="334"/>
      <c r="AS16" s="334"/>
      <c r="AT16" s="336"/>
      <c r="AU16" s="338"/>
      <c r="AV16" s="338"/>
      <c r="AW16" s="339"/>
      <c r="AX16" s="339"/>
      <c r="AY16" s="339"/>
      <c r="AZ16" s="338"/>
      <c r="BA16" s="338"/>
      <c r="BB16" s="338"/>
      <c r="BC16" s="339"/>
      <c r="BD16" s="339"/>
      <c r="BE16" s="339"/>
      <c r="BF16" s="338"/>
      <c r="BG16" s="338"/>
      <c r="BH16" s="338"/>
      <c r="BI16" s="339"/>
      <c r="BJ16" s="339"/>
      <c r="BK16" s="339"/>
      <c r="BL16" s="338"/>
      <c r="BM16" s="338"/>
      <c r="BN16" s="338"/>
      <c r="BO16" s="219"/>
      <c r="BP16" s="301"/>
      <c r="BQ16" s="73"/>
      <c r="BV16" s="273">
        <v>173</v>
      </c>
      <c r="BW16" s="271">
        <v>16</v>
      </c>
    </row>
    <row r="17" spans="1:75" s="18" customFormat="1" ht="60.75" customHeight="1">
      <c r="A17" s="474" t="s">
        <v>448</v>
      </c>
      <c r="B17" s="477"/>
      <c r="C17" s="474" t="s">
        <v>59</v>
      </c>
      <c r="D17" s="474" t="s">
        <v>21</v>
      </c>
      <c r="E17" s="474" t="s">
        <v>7</v>
      </c>
      <c r="F17" s="474" t="s">
        <v>425</v>
      </c>
      <c r="G17" s="476" t="s">
        <v>22</v>
      </c>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c r="BO17" s="219"/>
      <c r="BP17" s="301"/>
      <c r="BQ17" s="73"/>
      <c r="BV17" s="273">
        <v>176</v>
      </c>
      <c r="BW17" s="271">
        <v>17</v>
      </c>
    </row>
    <row r="18" spans="1:75" s="18" customFormat="1" ht="60.75" customHeight="1">
      <c r="A18" s="475"/>
      <c r="B18" s="477"/>
      <c r="C18" s="475"/>
      <c r="D18" s="475"/>
      <c r="E18" s="475"/>
      <c r="F18" s="475"/>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473"/>
      <c r="BN18" s="473"/>
      <c r="BO18" s="219"/>
      <c r="BP18" s="301"/>
      <c r="BQ18" s="73"/>
      <c r="BV18" s="273">
        <v>179</v>
      </c>
      <c r="BW18" s="271">
        <v>18</v>
      </c>
    </row>
    <row r="19" spans="1:75" s="18" customFormat="1" ht="60.75" customHeight="1">
      <c r="A19" s="345" t="s">
        <v>448</v>
      </c>
      <c r="B19" s="171" t="s">
        <v>274</v>
      </c>
      <c r="C19" s="346">
        <v>619</v>
      </c>
      <c r="D19" s="347">
        <v>33186</v>
      </c>
      <c r="E19" s="348" t="s">
        <v>463</v>
      </c>
      <c r="F19" s="348" t="s">
        <v>464</v>
      </c>
      <c r="G19" s="334"/>
      <c r="H19" s="334"/>
      <c r="I19" s="334"/>
      <c r="J19" s="335"/>
      <c r="K19" s="336"/>
      <c r="L19" s="336"/>
      <c r="M19" s="334"/>
      <c r="N19" s="337"/>
      <c r="O19" s="334"/>
      <c r="P19" s="336"/>
      <c r="Q19" s="336"/>
      <c r="R19" s="336"/>
      <c r="S19" s="334"/>
      <c r="T19" s="334"/>
      <c r="U19" s="334"/>
      <c r="V19" s="336"/>
      <c r="W19" s="336"/>
      <c r="X19" s="336"/>
      <c r="Y19" s="334"/>
      <c r="Z19" s="334"/>
      <c r="AA19" s="334"/>
      <c r="AB19" s="336"/>
      <c r="AC19" s="336"/>
      <c r="AD19" s="336"/>
      <c r="AE19" s="334"/>
      <c r="AF19" s="334"/>
      <c r="AG19" s="334"/>
      <c r="AH19" s="336"/>
      <c r="AI19" s="336"/>
      <c r="AJ19" s="336"/>
      <c r="AK19" s="334"/>
      <c r="AL19" s="334"/>
      <c r="AM19" s="334"/>
      <c r="AN19" s="336"/>
      <c r="AO19" s="336"/>
      <c r="AP19" s="336"/>
      <c r="AQ19" s="334"/>
      <c r="AR19" s="334"/>
      <c r="AS19" s="334"/>
      <c r="AT19" s="336"/>
      <c r="AU19" s="338"/>
      <c r="AV19" s="338"/>
      <c r="AW19" s="339"/>
      <c r="AX19" s="339"/>
      <c r="AY19" s="339"/>
      <c r="AZ19" s="338"/>
      <c r="BA19" s="338"/>
      <c r="BB19" s="338"/>
      <c r="BC19" s="339"/>
      <c r="BD19" s="339"/>
      <c r="BE19" s="339"/>
      <c r="BF19" s="338"/>
      <c r="BG19" s="338"/>
      <c r="BH19" s="338"/>
      <c r="BI19" s="339"/>
      <c r="BJ19" s="339"/>
      <c r="BK19" s="339"/>
      <c r="BL19" s="338"/>
      <c r="BM19" s="338"/>
      <c r="BN19" s="338"/>
      <c r="BO19" s="219"/>
      <c r="BP19" s="301"/>
      <c r="BQ19" s="73"/>
      <c r="BV19" s="273">
        <v>182</v>
      </c>
      <c r="BW19" s="271">
        <v>19</v>
      </c>
    </row>
    <row r="20" spans="1:75" s="18" customFormat="1" ht="60.75" customHeight="1">
      <c r="A20" s="345" t="s">
        <v>448</v>
      </c>
      <c r="B20" s="171" t="s">
        <v>275</v>
      </c>
      <c r="C20" s="346">
        <v>666</v>
      </c>
      <c r="D20" s="347">
        <v>35087</v>
      </c>
      <c r="E20" s="348" t="s">
        <v>528</v>
      </c>
      <c r="F20" s="348" t="s">
        <v>520</v>
      </c>
      <c r="G20" s="334"/>
      <c r="H20" s="334"/>
      <c r="I20" s="334"/>
      <c r="J20" s="335"/>
      <c r="K20" s="336"/>
      <c r="L20" s="336"/>
      <c r="M20" s="334"/>
      <c r="N20" s="337"/>
      <c r="O20" s="334"/>
      <c r="P20" s="336"/>
      <c r="Q20" s="336"/>
      <c r="R20" s="336"/>
      <c r="S20" s="334"/>
      <c r="T20" s="334"/>
      <c r="U20" s="334"/>
      <c r="V20" s="336"/>
      <c r="W20" s="336"/>
      <c r="X20" s="336"/>
      <c r="Y20" s="334"/>
      <c r="Z20" s="334"/>
      <c r="AA20" s="334"/>
      <c r="AB20" s="336"/>
      <c r="AC20" s="336"/>
      <c r="AD20" s="336"/>
      <c r="AE20" s="334"/>
      <c r="AF20" s="334"/>
      <c r="AG20" s="334"/>
      <c r="AH20" s="336"/>
      <c r="AI20" s="336"/>
      <c r="AJ20" s="336"/>
      <c r="AK20" s="334"/>
      <c r="AL20" s="334"/>
      <c r="AM20" s="334"/>
      <c r="AN20" s="336"/>
      <c r="AO20" s="336"/>
      <c r="AP20" s="336"/>
      <c r="AQ20" s="334"/>
      <c r="AR20" s="334"/>
      <c r="AS20" s="334"/>
      <c r="AT20" s="336"/>
      <c r="AU20" s="338"/>
      <c r="AV20" s="338"/>
      <c r="AW20" s="339"/>
      <c r="AX20" s="339"/>
      <c r="AY20" s="339"/>
      <c r="AZ20" s="338"/>
      <c r="BA20" s="338"/>
      <c r="BB20" s="338"/>
      <c r="BC20" s="339"/>
      <c r="BD20" s="339"/>
      <c r="BE20" s="339"/>
      <c r="BF20" s="338"/>
      <c r="BG20" s="338"/>
      <c r="BH20" s="338"/>
      <c r="BI20" s="339"/>
      <c r="BJ20" s="339"/>
      <c r="BK20" s="339"/>
      <c r="BL20" s="338"/>
      <c r="BM20" s="338"/>
      <c r="BN20" s="338"/>
      <c r="BO20" s="219"/>
      <c r="BP20" s="301"/>
      <c r="BQ20" s="73"/>
      <c r="BV20" s="273">
        <v>185</v>
      </c>
      <c r="BW20" s="271">
        <v>20</v>
      </c>
    </row>
    <row r="21" spans="1:75" s="18" customFormat="1" ht="60.75" customHeight="1">
      <c r="A21" s="345" t="s">
        <v>448</v>
      </c>
      <c r="B21" s="171" t="s">
        <v>276</v>
      </c>
      <c r="C21" s="346">
        <v>640</v>
      </c>
      <c r="D21" s="347">
        <v>33970</v>
      </c>
      <c r="E21" s="348" t="s">
        <v>487</v>
      </c>
      <c r="F21" s="348" t="s">
        <v>479</v>
      </c>
      <c r="G21" s="334"/>
      <c r="H21" s="334"/>
      <c r="I21" s="334"/>
      <c r="J21" s="335"/>
      <c r="K21" s="336"/>
      <c r="L21" s="336"/>
      <c r="M21" s="334"/>
      <c r="N21" s="337"/>
      <c r="O21" s="334"/>
      <c r="P21" s="336"/>
      <c r="Q21" s="336"/>
      <c r="R21" s="336"/>
      <c r="S21" s="334"/>
      <c r="T21" s="334"/>
      <c r="U21" s="334"/>
      <c r="V21" s="336"/>
      <c r="W21" s="336"/>
      <c r="X21" s="336"/>
      <c r="Y21" s="334"/>
      <c r="Z21" s="334"/>
      <c r="AA21" s="334"/>
      <c r="AB21" s="336"/>
      <c r="AC21" s="336"/>
      <c r="AD21" s="336"/>
      <c r="AE21" s="334"/>
      <c r="AF21" s="334"/>
      <c r="AG21" s="334"/>
      <c r="AH21" s="336"/>
      <c r="AI21" s="336"/>
      <c r="AJ21" s="336"/>
      <c r="AK21" s="334"/>
      <c r="AL21" s="334"/>
      <c r="AM21" s="334"/>
      <c r="AN21" s="336"/>
      <c r="AO21" s="336"/>
      <c r="AP21" s="336"/>
      <c r="AQ21" s="334"/>
      <c r="AR21" s="334"/>
      <c r="AS21" s="334"/>
      <c r="AT21" s="336"/>
      <c r="AU21" s="338"/>
      <c r="AV21" s="338"/>
      <c r="AW21" s="339"/>
      <c r="AX21" s="339"/>
      <c r="AY21" s="339"/>
      <c r="AZ21" s="338"/>
      <c r="BA21" s="338"/>
      <c r="BB21" s="338"/>
      <c r="BC21" s="339"/>
      <c r="BD21" s="339"/>
      <c r="BE21" s="339"/>
      <c r="BF21" s="338"/>
      <c r="BG21" s="338"/>
      <c r="BH21" s="338"/>
      <c r="BI21" s="339"/>
      <c r="BJ21" s="339"/>
      <c r="BK21" s="339"/>
      <c r="BL21" s="338"/>
      <c r="BM21" s="338"/>
      <c r="BN21" s="338"/>
      <c r="BO21" s="219"/>
      <c r="BP21" s="301"/>
      <c r="BQ21" s="73"/>
      <c r="BV21" s="273">
        <v>188</v>
      </c>
      <c r="BW21" s="271">
        <v>21</v>
      </c>
    </row>
    <row r="22" spans="1:75" s="18" customFormat="1" ht="60.75" customHeight="1">
      <c r="A22" s="345" t="s">
        <v>448</v>
      </c>
      <c r="B22" s="171" t="s">
        <v>277</v>
      </c>
      <c r="C22" s="346">
        <v>618</v>
      </c>
      <c r="D22" s="347">
        <v>31231</v>
      </c>
      <c r="E22" s="348" t="s">
        <v>445</v>
      </c>
      <c r="F22" s="348" t="s">
        <v>438</v>
      </c>
      <c r="G22" s="334"/>
      <c r="H22" s="334"/>
      <c r="I22" s="334"/>
      <c r="J22" s="335"/>
      <c r="K22" s="336"/>
      <c r="L22" s="336"/>
      <c r="M22" s="334"/>
      <c r="N22" s="337"/>
      <c r="O22" s="334"/>
      <c r="P22" s="336"/>
      <c r="Q22" s="336"/>
      <c r="R22" s="336"/>
      <c r="S22" s="334"/>
      <c r="T22" s="334"/>
      <c r="U22" s="334"/>
      <c r="V22" s="336"/>
      <c r="W22" s="336"/>
      <c r="X22" s="336"/>
      <c r="Y22" s="334"/>
      <c r="Z22" s="334"/>
      <c r="AA22" s="334"/>
      <c r="AB22" s="336"/>
      <c r="AC22" s="336"/>
      <c r="AD22" s="336"/>
      <c r="AE22" s="334"/>
      <c r="AF22" s="334"/>
      <c r="AG22" s="334"/>
      <c r="AH22" s="336"/>
      <c r="AI22" s="336"/>
      <c r="AJ22" s="336"/>
      <c r="AK22" s="334"/>
      <c r="AL22" s="334"/>
      <c r="AM22" s="334"/>
      <c r="AN22" s="336"/>
      <c r="AO22" s="336"/>
      <c r="AP22" s="336"/>
      <c r="AQ22" s="334"/>
      <c r="AR22" s="334"/>
      <c r="AS22" s="334"/>
      <c r="AT22" s="336"/>
      <c r="AU22" s="338"/>
      <c r="AV22" s="338"/>
      <c r="AW22" s="339"/>
      <c r="AX22" s="339"/>
      <c r="AY22" s="339"/>
      <c r="AZ22" s="338"/>
      <c r="BA22" s="338"/>
      <c r="BB22" s="338"/>
      <c r="BC22" s="339"/>
      <c r="BD22" s="339"/>
      <c r="BE22" s="339"/>
      <c r="BF22" s="338"/>
      <c r="BG22" s="338"/>
      <c r="BH22" s="338"/>
      <c r="BI22" s="339"/>
      <c r="BJ22" s="339"/>
      <c r="BK22" s="339"/>
      <c r="BL22" s="338"/>
      <c r="BM22" s="338"/>
      <c r="BN22" s="338"/>
      <c r="BO22" s="219"/>
      <c r="BP22" s="301"/>
      <c r="BQ22" s="73"/>
      <c r="BV22" s="273">
        <v>191</v>
      </c>
      <c r="BW22" s="271">
        <v>22</v>
      </c>
    </row>
    <row r="23" spans="1:75" s="18" customFormat="1" ht="60.75" customHeight="1">
      <c r="A23" s="345" t="s">
        <v>448</v>
      </c>
      <c r="B23" s="171" t="s">
        <v>278</v>
      </c>
      <c r="C23" s="346">
        <v>656</v>
      </c>
      <c r="D23" s="347">
        <v>35065</v>
      </c>
      <c r="E23" s="348" t="s">
        <v>514</v>
      </c>
      <c r="F23" s="348" t="s">
        <v>509</v>
      </c>
      <c r="G23" s="334"/>
      <c r="H23" s="334"/>
      <c r="I23" s="334"/>
      <c r="J23" s="335"/>
      <c r="K23" s="336"/>
      <c r="L23" s="336"/>
      <c r="M23" s="334"/>
      <c r="N23" s="337"/>
      <c r="O23" s="334"/>
      <c r="P23" s="336"/>
      <c r="Q23" s="336"/>
      <c r="R23" s="336"/>
      <c r="S23" s="334"/>
      <c r="T23" s="334"/>
      <c r="U23" s="334"/>
      <c r="V23" s="336"/>
      <c r="W23" s="336"/>
      <c r="X23" s="336"/>
      <c r="Y23" s="334"/>
      <c r="Z23" s="334"/>
      <c r="AA23" s="334"/>
      <c r="AB23" s="336"/>
      <c r="AC23" s="336"/>
      <c r="AD23" s="336"/>
      <c r="AE23" s="334"/>
      <c r="AF23" s="334"/>
      <c r="AG23" s="334"/>
      <c r="AH23" s="336"/>
      <c r="AI23" s="336"/>
      <c r="AJ23" s="336"/>
      <c r="AK23" s="334"/>
      <c r="AL23" s="334"/>
      <c r="AM23" s="334"/>
      <c r="AN23" s="336"/>
      <c r="AO23" s="336"/>
      <c r="AP23" s="336"/>
      <c r="AQ23" s="334"/>
      <c r="AR23" s="334"/>
      <c r="AS23" s="334"/>
      <c r="AT23" s="336"/>
      <c r="AU23" s="338"/>
      <c r="AV23" s="338"/>
      <c r="AW23" s="339"/>
      <c r="AX23" s="339"/>
      <c r="AY23" s="339"/>
      <c r="AZ23" s="338"/>
      <c r="BA23" s="338"/>
      <c r="BB23" s="338"/>
      <c r="BC23" s="339"/>
      <c r="BD23" s="339"/>
      <c r="BE23" s="339"/>
      <c r="BF23" s="338"/>
      <c r="BG23" s="338"/>
      <c r="BH23" s="338"/>
      <c r="BI23" s="339"/>
      <c r="BJ23" s="339"/>
      <c r="BK23" s="339"/>
      <c r="BL23" s="338"/>
      <c r="BM23" s="338"/>
      <c r="BN23" s="338"/>
      <c r="BO23" s="219"/>
      <c r="BP23" s="301"/>
      <c r="BQ23" s="73"/>
      <c r="BV23" s="273">
        <v>194</v>
      </c>
      <c r="BW23" s="271">
        <v>23</v>
      </c>
    </row>
    <row r="24" spans="1:75" s="18" customFormat="1" ht="60.75" customHeight="1">
      <c r="A24" s="345" t="s">
        <v>448</v>
      </c>
      <c r="B24" s="171" t="s">
        <v>279</v>
      </c>
      <c r="C24" s="346">
        <v>645</v>
      </c>
      <c r="D24" s="347">
        <v>35251</v>
      </c>
      <c r="E24" s="348" t="s">
        <v>496</v>
      </c>
      <c r="F24" s="348" t="s">
        <v>494</v>
      </c>
      <c r="G24" s="334"/>
      <c r="H24" s="334"/>
      <c r="I24" s="334"/>
      <c r="J24" s="335"/>
      <c r="K24" s="336"/>
      <c r="L24" s="336"/>
      <c r="M24" s="334"/>
      <c r="N24" s="337"/>
      <c r="O24" s="334"/>
      <c r="P24" s="336"/>
      <c r="Q24" s="336"/>
      <c r="R24" s="336"/>
      <c r="S24" s="334"/>
      <c r="T24" s="334"/>
      <c r="U24" s="334"/>
      <c r="V24" s="336"/>
      <c r="W24" s="336"/>
      <c r="X24" s="336"/>
      <c r="Y24" s="334"/>
      <c r="Z24" s="334"/>
      <c r="AA24" s="334"/>
      <c r="AB24" s="336"/>
      <c r="AC24" s="336"/>
      <c r="AD24" s="336"/>
      <c r="AE24" s="334"/>
      <c r="AF24" s="334"/>
      <c r="AG24" s="334"/>
      <c r="AH24" s="336"/>
      <c r="AI24" s="336"/>
      <c r="AJ24" s="336"/>
      <c r="AK24" s="334"/>
      <c r="AL24" s="334"/>
      <c r="AM24" s="334"/>
      <c r="AN24" s="336"/>
      <c r="AO24" s="336"/>
      <c r="AP24" s="336"/>
      <c r="AQ24" s="334"/>
      <c r="AR24" s="334"/>
      <c r="AS24" s="334"/>
      <c r="AT24" s="336"/>
      <c r="AU24" s="338"/>
      <c r="AV24" s="338"/>
      <c r="AW24" s="339"/>
      <c r="AX24" s="339"/>
      <c r="AY24" s="339"/>
      <c r="AZ24" s="338"/>
      <c r="BA24" s="338"/>
      <c r="BB24" s="338"/>
      <c r="BC24" s="339"/>
      <c r="BD24" s="339"/>
      <c r="BE24" s="339"/>
      <c r="BF24" s="338"/>
      <c r="BG24" s="338"/>
      <c r="BH24" s="338"/>
      <c r="BI24" s="339"/>
      <c r="BJ24" s="339"/>
      <c r="BK24" s="339"/>
      <c r="BL24" s="338"/>
      <c r="BM24" s="338"/>
      <c r="BN24" s="338"/>
      <c r="BO24" s="219"/>
      <c r="BP24" s="301"/>
      <c r="BQ24" s="73"/>
      <c r="BV24" s="273">
        <v>197</v>
      </c>
      <c r="BW24" s="271">
        <v>24</v>
      </c>
    </row>
    <row r="25" spans="1:75" s="18" customFormat="1" ht="60.75" customHeight="1">
      <c r="A25" s="345" t="s">
        <v>448</v>
      </c>
      <c r="B25" s="171" t="s">
        <v>280</v>
      </c>
      <c r="C25" s="346">
        <v>602</v>
      </c>
      <c r="D25" s="347">
        <v>32992</v>
      </c>
      <c r="E25" s="348" t="s">
        <v>455</v>
      </c>
      <c r="F25" s="348" t="s">
        <v>452</v>
      </c>
      <c r="G25" s="334"/>
      <c r="H25" s="334"/>
      <c r="I25" s="334"/>
      <c r="J25" s="335"/>
      <c r="K25" s="336"/>
      <c r="L25" s="336"/>
      <c r="M25" s="334"/>
      <c r="N25" s="337"/>
      <c r="O25" s="334"/>
      <c r="P25" s="336"/>
      <c r="Q25" s="336"/>
      <c r="R25" s="336"/>
      <c r="S25" s="334"/>
      <c r="T25" s="334"/>
      <c r="U25" s="334"/>
      <c r="V25" s="336"/>
      <c r="W25" s="336"/>
      <c r="X25" s="336"/>
      <c r="Y25" s="334"/>
      <c r="Z25" s="334"/>
      <c r="AA25" s="334"/>
      <c r="AB25" s="336"/>
      <c r="AC25" s="336"/>
      <c r="AD25" s="336"/>
      <c r="AE25" s="334"/>
      <c r="AF25" s="334"/>
      <c r="AG25" s="334"/>
      <c r="AH25" s="336"/>
      <c r="AI25" s="336"/>
      <c r="AJ25" s="336"/>
      <c r="AK25" s="334"/>
      <c r="AL25" s="334"/>
      <c r="AM25" s="334"/>
      <c r="AN25" s="336"/>
      <c r="AO25" s="336"/>
      <c r="AP25" s="336"/>
      <c r="AQ25" s="334"/>
      <c r="AR25" s="334"/>
      <c r="AS25" s="334"/>
      <c r="AT25" s="336"/>
      <c r="AU25" s="338"/>
      <c r="AV25" s="338"/>
      <c r="AW25" s="339"/>
      <c r="AX25" s="339"/>
      <c r="AY25" s="339"/>
      <c r="AZ25" s="338"/>
      <c r="BA25" s="338"/>
      <c r="BB25" s="338"/>
      <c r="BC25" s="339"/>
      <c r="BD25" s="339"/>
      <c r="BE25" s="339"/>
      <c r="BF25" s="338"/>
      <c r="BG25" s="338"/>
      <c r="BH25" s="338"/>
      <c r="BI25" s="339"/>
      <c r="BJ25" s="339"/>
      <c r="BK25" s="339"/>
      <c r="BL25" s="338"/>
      <c r="BM25" s="338"/>
      <c r="BN25" s="338"/>
      <c r="BO25" s="219"/>
      <c r="BP25" s="301"/>
      <c r="BQ25" s="73"/>
      <c r="BV25" s="273">
        <v>200</v>
      </c>
      <c r="BW25" s="271">
        <v>25</v>
      </c>
    </row>
    <row r="26" spans="1:75" s="18" customFormat="1" ht="60.75" customHeight="1">
      <c r="A26" s="75" t="s">
        <v>448</v>
      </c>
      <c r="B26" s="171" t="s">
        <v>281</v>
      </c>
      <c r="C26" s="297">
        <v>0</v>
      </c>
      <c r="D26" s="61">
        <v>0</v>
      </c>
      <c r="E26" s="74" t="s">
        <v>571</v>
      </c>
      <c r="F26" s="74" t="s">
        <v>579</v>
      </c>
      <c r="G26" s="334"/>
      <c r="H26" s="334"/>
      <c r="I26" s="334"/>
      <c r="J26" s="335"/>
      <c r="K26" s="336"/>
      <c r="L26" s="336"/>
      <c r="M26" s="334"/>
      <c r="N26" s="337"/>
      <c r="O26" s="334"/>
      <c r="P26" s="336"/>
      <c r="Q26" s="336"/>
      <c r="R26" s="336"/>
      <c r="S26" s="334"/>
      <c r="T26" s="334"/>
      <c r="U26" s="334"/>
      <c r="V26" s="336"/>
      <c r="W26" s="336"/>
      <c r="X26" s="336"/>
      <c r="Y26" s="334"/>
      <c r="Z26" s="334"/>
      <c r="AA26" s="334"/>
      <c r="AB26" s="336"/>
      <c r="AC26" s="336"/>
      <c r="AD26" s="336"/>
      <c r="AE26" s="334"/>
      <c r="AF26" s="334"/>
      <c r="AG26" s="334"/>
      <c r="AH26" s="336"/>
      <c r="AI26" s="336"/>
      <c r="AJ26" s="336"/>
      <c r="AK26" s="334"/>
      <c r="AL26" s="334"/>
      <c r="AM26" s="334"/>
      <c r="AN26" s="336"/>
      <c r="AO26" s="336"/>
      <c r="AP26" s="336"/>
      <c r="AQ26" s="334"/>
      <c r="AR26" s="334"/>
      <c r="AS26" s="334"/>
      <c r="AT26" s="336"/>
      <c r="AU26" s="338"/>
      <c r="AV26" s="338"/>
      <c r="AW26" s="339"/>
      <c r="AX26" s="339"/>
      <c r="AY26" s="339"/>
      <c r="AZ26" s="338"/>
      <c r="BA26" s="338"/>
      <c r="BB26" s="338"/>
      <c r="BC26" s="339"/>
      <c r="BD26" s="339"/>
      <c r="BE26" s="339"/>
      <c r="BF26" s="338"/>
      <c r="BG26" s="338"/>
      <c r="BH26" s="338"/>
      <c r="BI26" s="339"/>
      <c r="BJ26" s="339"/>
      <c r="BK26" s="339"/>
      <c r="BL26" s="338"/>
      <c r="BM26" s="338"/>
      <c r="BN26" s="338"/>
      <c r="BO26" s="219"/>
      <c r="BP26" s="301"/>
      <c r="BQ26" s="73"/>
      <c r="BV26" s="273">
        <v>203</v>
      </c>
      <c r="BW26" s="271">
        <v>26</v>
      </c>
    </row>
    <row r="27" spans="1:75" s="18" customFormat="1" ht="60.75" customHeight="1">
      <c r="A27" s="75"/>
      <c r="B27" s="171" t="s">
        <v>282</v>
      </c>
      <c r="C27" s="297" t="s">
        <v>581</v>
      </c>
      <c r="D27" s="61" t="s">
        <v>581</v>
      </c>
      <c r="E27" s="74" t="s">
        <v>581</v>
      </c>
      <c r="F27" s="74" t="s">
        <v>581</v>
      </c>
      <c r="G27" s="334"/>
      <c r="H27" s="334"/>
      <c r="I27" s="334"/>
      <c r="J27" s="335"/>
      <c r="K27" s="336"/>
      <c r="L27" s="336"/>
      <c r="M27" s="334"/>
      <c r="N27" s="337"/>
      <c r="O27" s="334"/>
      <c r="P27" s="336"/>
      <c r="Q27" s="336"/>
      <c r="R27" s="336"/>
      <c r="S27" s="334"/>
      <c r="T27" s="334"/>
      <c r="U27" s="334"/>
      <c r="V27" s="336"/>
      <c r="W27" s="336"/>
      <c r="X27" s="336"/>
      <c r="Y27" s="334"/>
      <c r="Z27" s="334"/>
      <c r="AA27" s="334"/>
      <c r="AB27" s="336"/>
      <c r="AC27" s="336"/>
      <c r="AD27" s="336"/>
      <c r="AE27" s="334"/>
      <c r="AF27" s="334"/>
      <c r="AG27" s="334"/>
      <c r="AH27" s="336"/>
      <c r="AI27" s="336"/>
      <c r="AJ27" s="336"/>
      <c r="AK27" s="334"/>
      <c r="AL27" s="334"/>
      <c r="AM27" s="334"/>
      <c r="AN27" s="336"/>
      <c r="AO27" s="336"/>
      <c r="AP27" s="336"/>
      <c r="AQ27" s="334"/>
      <c r="AR27" s="334"/>
      <c r="AS27" s="334"/>
      <c r="AT27" s="336"/>
      <c r="AU27" s="338"/>
      <c r="AV27" s="338"/>
      <c r="AW27" s="339"/>
      <c r="AX27" s="339"/>
      <c r="AY27" s="339"/>
      <c r="AZ27" s="338"/>
      <c r="BA27" s="338"/>
      <c r="BB27" s="338"/>
      <c r="BC27" s="339"/>
      <c r="BD27" s="339"/>
      <c r="BE27" s="339"/>
      <c r="BF27" s="338"/>
      <c r="BG27" s="338"/>
      <c r="BH27" s="338"/>
      <c r="BI27" s="339"/>
      <c r="BJ27" s="339"/>
      <c r="BK27" s="339"/>
      <c r="BL27" s="338"/>
      <c r="BM27" s="338"/>
      <c r="BN27" s="338"/>
      <c r="BO27" s="219"/>
      <c r="BP27" s="301"/>
      <c r="BQ27" s="73"/>
      <c r="BV27" s="273">
        <v>206</v>
      </c>
      <c r="BW27" s="271">
        <v>27</v>
      </c>
    </row>
    <row r="28" spans="5:75" ht="9" customHeight="1">
      <c r="E28" s="58"/>
      <c r="BV28" s="273">
        <v>224</v>
      </c>
      <c r="BW28" s="271">
        <v>33</v>
      </c>
    </row>
    <row r="29" spans="1:75" s="80" customFormat="1" ht="20.25">
      <c r="A29" s="76" t="s">
        <v>23</v>
      </c>
      <c r="B29" s="76"/>
      <c r="C29" s="76"/>
      <c r="D29" s="77"/>
      <c r="E29" s="78"/>
      <c r="F29" s="79" t="s">
        <v>0</v>
      </c>
      <c r="J29" s="80" t="s">
        <v>1</v>
      </c>
      <c r="S29" s="80" t="s">
        <v>2</v>
      </c>
      <c r="AA29" s="80" t="s">
        <v>3</v>
      </c>
      <c r="AL29" s="80" t="s">
        <v>3</v>
      </c>
      <c r="BO29" s="81" t="s">
        <v>3</v>
      </c>
      <c r="BP29" s="79"/>
      <c r="BQ29" s="79"/>
      <c r="BV29" s="273">
        <v>227</v>
      </c>
      <c r="BW29" s="271">
        <v>34</v>
      </c>
    </row>
    <row r="30" spans="5:75" ht="20.25">
      <c r="E30" s="58"/>
      <c r="BV30" s="273">
        <v>230</v>
      </c>
      <c r="BW30" s="271">
        <v>35</v>
      </c>
    </row>
    <row r="31" spans="5:75" ht="20.25">
      <c r="E31" s="58"/>
      <c r="BV31" s="273">
        <v>233</v>
      </c>
      <c r="BW31" s="271">
        <v>36</v>
      </c>
    </row>
    <row r="32" spans="5:75" ht="20.25">
      <c r="E32" s="58"/>
      <c r="BV32" s="273">
        <v>236</v>
      </c>
      <c r="BW32" s="271">
        <v>37</v>
      </c>
    </row>
    <row r="33" spans="74:75" ht="20.25">
      <c r="BV33" s="273">
        <v>239</v>
      </c>
      <c r="BW33" s="271">
        <v>38</v>
      </c>
    </row>
    <row r="34" spans="74:75" ht="20.25">
      <c r="BV34" s="273">
        <v>242</v>
      </c>
      <c r="BW34" s="271">
        <v>39</v>
      </c>
    </row>
    <row r="35" spans="74:75" ht="20.25">
      <c r="BV35" s="273">
        <v>245</v>
      </c>
      <c r="BW35" s="271">
        <v>40</v>
      </c>
    </row>
    <row r="36" spans="74:75" ht="20.25">
      <c r="BV36" s="273">
        <v>248</v>
      </c>
      <c r="BW36" s="271">
        <v>41</v>
      </c>
    </row>
    <row r="37" spans="74:75" ht="20.25">
      <c r="BV37" s="273">
        <v>251</v>
      </c>
      <c r="BW37" s="271">
        <v>42</v>
      </c>
    </row>
    <row r="38" spans="74:75" ht="20.25">
      <c r="BV38" s="273">
        <v>254</v>
      </c>
      <c r="BW38" s="271">
        <v>43</v>
      </c>
    </row>
    <row r="39" spans="74:75" ht="20.25">
      <c r="BV39" s="273">
        <v>257</v>
      </c>
      <c r="BW39" s="271">
        <v>44</v>
      </c>
    </row>
    <row r="40" spans="74:75" ht="20.25">
      <c r="BV40" s="273">
        <v>260</v>
      </c>
      <c r="BW40" s="271">
        <v>45</v>
      </c>
    </row>
    <row r="41" spans="74:75" ht="20.25">
      <c r="BV41" s="273">
        <v>262</v>
      </c>
      <c r="BW41" s="271">
        <v>46</v>
      </c>
    </row>
    <row r="42" spans="74:75" ht="20.25">
      <c r="BV42" s="273">
        <v>264</v>
      </c>
      <c r="BW42" s="271">
        <v>47</v>
      </c>
    </row>
    <row r="43" spans="74:75" ht="20.25">
      <c r="BV43" s="273">
        <v>266</v>
      </c>
      <c r="BW43" s="271">
        <v>48</v>
      </c>
    </row>
    <row r="44" spans="74:75" ht="20.25">
      <c r="BV44" s="273">
        <v>268</v>
      </c>
      <c r="BW44" s="271">
        <v>49</v>
      </c>
    </row>
    <row r="45" spans="74:75" ht="20.25">
      <c r="BV45" s="273">
        <v>270</v>
      </c>
      <c r="BW45" s="271">
        <v>50</v>
      </c>
    </row>
    <row r="46" spans="74:75" ht="20.25">
      <c r="BV46" s="273">
        <v>272</v>
      </c>
      <c r="BW46" s="271">
        <v>51</v>
      </c>
    </row>
    <row r="47" spans="74:75" ht="20.25">
      <c r="BV47" s="273">
        <v>274</v>
      </c>
      <c r="BW47" s="271">
        <v>52</v>
      </c>
    </row>
    <row r="48" spans="74:75" ht="20.25">
      <c r="BV48" s="273">
        <v>276</v>
      </c>
      <c r="BW48" s="271">
        <v>53</v>
      </c>
    </row>
    <row r="49" spans="74:75" ht="20.25">
      <c r="BV49" s="273">
        <v>278</v>
      </c>
      <c r="BW49" s="271">
        <v>54</v>
      </c>
    </row>
    <row r="50" spans="74:75" ht="20.25">
      <c r="BV50" s="273">
        <v>280</v>
      </c>
      <c r="BW50" s="271">
        <v>55</v>
      </c>
    </row>
    <row r="51" spans="74:75" ht="20.25">
      <c r="BV51" s="273">
        <v>282</v>
      </c>
      <c r="BW51" s="271">
        <v>56</v>
      </c>
    </row>
    <row r="52" spans="74:75" ht="20.25">
      <c r="BV52" s="273">
        <v>284</v>
      </c>
      <c r="BW52" s="271">
        <v>57</v>
      </c>
    </row>
    <row r="53" spans="74:75" ht="20.25">
      <c r="BV53" s="273">
        <v>286</v>
      </c>
      <c r="BW53" s="271">
        <v>58</v>
      </c>
    </row>
    <row r="54" spans="74:75" ht="20.25">
      <c r="BV54" s="273">
        <v>288</v>
      </c>
      <c r="BW54" s="271">
        <v>59</v>
      </c>
    </row>
    <row r="55" spans="74:75" ht="20.25">
      <c r="BV55" s="273">
        <v>290</v>
      </c>
      <c r="BW55" s="271">
        <v>60</v>
      </c>
    </row>
    <row r="56" spans="74:75" ht="20.25">
      <c r="BV56" s="273">
        <v>292</v>
      </c>
      <c r="BW56" s="271">
        <v>61</v>
      </c>
    </row>
    <row r="57" spans="74:75" ht="20.25">
      <c r="BV57" s="273">
        <v>294</v>
      </c>
      <c r="BW57" s="271">
        <v>62</v>
      </c>
    </row>
    <row r="58" spans="74:75" ht="20.25">
      <c r="BV58" s="273">
        <v>296</v>
      </c>
      <c r="BW58" s="271">
        <v>63</v>
      </c>
    </row>
    <row r="59" spans="74:75" ht="20.25">
      <c r="BV59" s="273">
        <v>298</v>
      </c>
      <c r="BW59" s="271">
        <v>64</v>
      </c>
    </row>
    <row r="60" spans="74:75" ht="20.25">
      <c r="BV60" s="273">
        <v>300</v>
      </c>
      <c r="BW60" s="271">
        <v>65</v>
      </c>
    </row>
    <row r="61" spans="74:75" ht="20.25">
      <c r="BV61" s="273">
        <v>302</v>
      </c>
      <c r="BW61" s="271">
        <v>66</v>
      </c>
    </row>
    <row r="62" spans="74:75" ht="20.25">
      <c r="BV62" s="273">
        <v>304</v>
      </c>
      <c r="BW62" s="271">
        <v>67</v>
      </c>
    </row>
    <row r="63" spans="74:75" ht="20.25">
      <c r="BV63" s="273">
        <v>306</v>
      </c>
      <c r="BW63" s="271">
        <v>68</v>
      </c>
    </row>
    <row r="64" spans="74:75" ht="20.25">
      <c r="BV64" s="273">
        <v>308</v>
      </c>
      <c r="BW64" s="271">
        <v>69</v>
      </c>
    </row>
    <row r="65" spans="74:75" ht="20.25">
      <c r="BV65" s="273">
        <v>310</v>
      </c>
      <c r="BW65" s="271">
        <v>70</v>
      </c>
    </row>
    <row r="66" spans="74:75" ht="20.25">
      <c r="BV66" s="273">
        <v>312</v>
      </c>
      <c r="BW66" s="271">
        <v>71</v>
      </c>
    </row>
    <row r="67" spans="74:75" ht="20.25">
      <c r="BV67" s="273">
        <v>314</v>
      </c>
      <c r="BW67" s="271">
        <v>72</v>
      </c>
    </row>
    <row r="68" spans="74:75" ht="20.25">
      <c r="BV68" s="273">
        <v>316</v>
      </c>
      <c r="BW68" s="271">
        <v>73</v>
      </c>
    </row>
    <row r="69" spans="74:75" ht="20.25">
      <c r="BV69" s="273">
        <v>318</v>
      </c>
      <c r="BW69" s="271">
        <v>74</v>
      </c>
    </row>
    <row r="70" spans="74:75" ht="20.25">
      <c r="BV70" s="273">
        <v>320</v>
      </c>
      <c r="BW70" s="271">
        <v>75</v>
      </c>
    </row>
    <row r="71" spans="74:75" ht="20.25">
      <c r="BV71" s="273">
        <v>322</v>
      </c>
      <c r="BW71" s="271">
        <v>76</v>
      </c>
    </row>
    <row r="72" spans="74:75" ht="20.25">
      <c r="BV72" s="273">
        <v>324</v>
      </c>
      <c r="BW72" s="271">
        <v>77</v>
      </c>
    </row>
    <row r="73" spans="74:75" ht="20.25">
      <c r="BV73" s="273">
        <v>326</v>
      </c>
      <c r="BW73" s="271">
        <v>78</v>
      </c>
    </row>
    <row r="74" spans="74:75" ht="20.25">
      <c r="BV74" s="273">
        <v>328</v>
      </c>
      <c r="BW74" s="271">
        <v>79</v>
      </c>
    </row>
    <row r="75" spans="74:75" ht="20.25">
      <c r="BV75" s="273">
        <v>330</v>
      </c>
      <c r="BW75" s="271">
        <v>80</v>
      </c>
    </row>
    <row r="76" spans="74:75" ht="20.25">
      <c r="BV76" s="273">
        <v>332</v>
      </c>
      <c r="BW76" s="271">
        <v>81</v>
      </c>
    </row>
    <row r="77" spans="74:75" ht="20.25">
      <c r="BV77" s="273">
        <v>334</v>
      </c>
      <c r="BW77" s="271">
        <v>82</v>
      </c>
    </row>
    <row r="78" spans="74:75" ht="20.25">
      <c r="BV78" s="273">
        <v>336</v>
      </c>
      <c r="BW78" s="271">
        <v>83</v>
      </c>
    </row>
    <row r="79" spans="74:75" ht="20.25">
      <c r="BV79" s="273">
        <v>338</v>
      </c>
      <c r="BW79" s="271">
        <v>84</v>
      </c>
    </row>
    <row r="80" spans="74:75" ht="20.25">
      <c r="BV80" s="273">
        <v>340</v>
      </c>
      <c r="BW80" s="271">
        <v>85</v>
      </c>
    </row>
    <row r="81" spans="74:75" ht="20.25">
      <c r="BV81" s="273">
        <v>342</v>
      </c>
      <c r="BW81" s="271">
        <v>86</v>
      </c>
    </row>
    <row r="82" spans="74:75" ht="20.25">
      <c r="BV82" s="273">
        <v>344</v>
      </c>
      <c r="BW82" s="271">
        <v>87</v>
      </c>
    </row>
    <row r="83" spans="74:75" ht="20.25">
      <c r="BV83" s="273">
        <v>346</v>
      </c>
      <c r="BW83" s="271">
        <v>88</v>
      </c>
    </row>
    <row r="84" spans="74:75" ht="20.25">
      <c r="BV84" s="273">
        <v>348</v>
      </c>
      <c r="BW84" s="271">
        <v>89</v>
      </c>
    </row>
    <row r="85" spans="74:75" ht="20.25">
      <c r="BV85" s="273">
        <v>350</v>
      </c>
      <c r="BW85" s="271">
        <v>90</v>
      </c>
    </row>
    <row r="86" spans="74:75" ht="20.25">
      <c r="BV86" s="273">
        <v>351</v>
      </c>
      <c r="BW86" s="271">
        <v>91</v>
      </c>
    </row>
    <row r="87" spans="74:75" ht="20.25">
      <c r="BV87" s="273">
        <v>352</v>
      </c>
      <c r="BW87" s="271">
        <v>92</v>
      </c>
    </row>
    <row r="88" spans="74:75" ht="20.25">
      <c r="BV88" s="273">
        <v>353</v>
      </c>
      <c r="BW88" s="271">
        <v>93</v>
      </c>
    </row>
    <row r="89" spans="74:75" ht="20.25">
      <c r="BV89" s="273">
        <v>354</v>
      </c>
      <c r="BW89" s="271">
        <v>94</v>
      </c>
    </row>
    <row r="90" spans="74:75" ht="20.25">
      <c r="BV90" s="273">
        <v>355</v>
      </c>
      <c r="BW90" s="271">
        <v>95</v>
      </c>
    </row>
    <row r="91" spans="74:75" ht="20.25">
      <c r="BV91" s="272">
        <v>356</v>
      </c>
      <c r="BW91" s="270">
        <v>96</v>
      </c>
    </row>
    <row r="92" spans="74:75" ht="20.25">
      <c r="BV92" s="272">
        <v>357</v>
      </c>
      <c r="BW92" s="270">
        <v>97</v>
      </c>
    </row>
    <row r="93" spans="74:75" ht="20.25">
      <c r="BV93" s="272">
        <v>358</v>
      </c>
      <c r="BW93" s="270">
        <v>98</v>
      </c>
    </row>
    <row r="94" spans="74:75" ht="20.25">
      <c r="BV94" s="272">
        <v>359</v>
      </c>
      <c r="BW94" s="270">
        <v>99</v>
      </c>
    </row>
    <row r="95" spans="74:75" ht="20.25">
      <c r="BV95" s="272">
        <v>360</v>
      </c>
      <c r="BW95" s="270">
        <v>100</v>
      </c>
    </row>
  </sheetData>
  <sheetProtection/>
  <mergeCells count="71">
    <mergeCell ref="A1:BQ1"/>
    <mergeCell ref="A2:BQ2"/>
    <mergeCell ref="A3:D3"/>
    <mergeCell ref="E3:F3"/>
    <mergeCell ref="U3:X3"/>
    <mergeCell ref="AA3:AE3"/>
    <mergeCell ref="AF3:AJ3"/>
    <mergeCell ref="AW3:BB3"/>
    <mergeCell ref="BC3:BQ3"/>
    <mergeCell ref="F6:F7"/>
    <mergeCell ref="G6:BN6"/>
    <mergeCell ref="BO6:BO7"/>
    <mergeCell ref="BP6:BP7"/>
    <mergeCell ref="A4:D4"/>
    <mergeCell ref="E4:F4"/>
    <mergeCell ref="AW4:BB4"/>
    <mergeCell ref="BC4:BQ4"/>
    <mergeCell ref="V7:X7"/>
    <mergeCell ref="Y7:AA7"/>
    <mergeCell ref="AB7:AD7"/>
    <mergeCell ref="AE7:AG7"/>
    <mergeCell ref="BO5:BQ5"/>
    <mergeCell ref="A6:A7"/>
    <mergeCell ref="B6:B7"/>
    <mergeCell ref="C6:C7"/>
    <mergeCell ref="D6:D7"/>
    <mergeCell ref="E6:E7"/>
    <mergeCell ref="AH7:AJ7"/>
    <mergeCell ref="AK7:AM7"/>
    <mergeCell ref="BF7:BH7"/>
    <mergeCell ref="BI7:BK7"/>
    <mergeCell ref="BQ6:BQ7"/>
    <mergeCell ref="G7:I7"/>
    <mergeCell ref="J7:L7"/>
    <mergeCell ref="M7:O7"/>
    <mergeCell ref="P7:R7"/>
    <mergeCell ref="S7:U7"/>
    <mergeCell ref="BL7:BN7"/>
    <mergeCell ref="AN7:AP7"/>
    <mergeCell ref="AQ7:AS7"/>
    <mergeCell ref="AT7:AV7"/>
    <mergeCell ref="AW7:AY7"/>
    <mergeCell ref="AZ7:BB7"/>
    <mergeCell ref="BC7:BE7"/>
    <mergeCell ref="A17:A18"/>
    <mergeCell ref="B17:B18"/>
    <mergeCell ref="C17:C18"/>
    <mergeCell ref="D17:D18"/>
    <mergeCell ref="E17:E18"/>
    <mergeCell ref="F17:F18"/>
    <mergeCell ref="G17:BN17"/>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BI18:BK18"/>
    <mergeCell ref="BL18:BN18"/>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S85"/>
  <sheetViews>
    <sheetView view="pageBreakPreview" zoomScale="90" zoomScaleSheetLayoutView="90" zoomScalePageLayoutView="0" workbookViewId="0" topLeftCell="A9">
      <selection activeCell="H13" sqref="H13"/>
    </sheetView>
  </sheetViews>
  <sheetFormatPr defaultColWidth="9.140625" defaultRowHeight="12.75"/>
  <cols>
    <col min="1" max="1" width="4.8515625" style="94" customWidth="1"/>
    <col min="2" max="2" width="12.8515625" style="94" hidden="1" customWidth="1"/>
    <col min="3" max="3" width="7.00390625" style="94" customWidth="1"/>
    <col min="4" max="4" width="13.57421875" style="95" customWidth="1"/>
    <col min="5" max="5" width="20.421875" style="94" bestFit="1" customWidth="1"/>
    <col min="6" max="6" width="35.28125" style="2" bestFit="1" customWidth="1"/>
    <col min="7" max="7" width="10.8515625" style="2" customWidth="1"/>
    <col min="8" max="12" width="10.7109375" style="2" customWidth="1"/>
    <col min="13" max="13" width="10.8515625" style="2" customWidth="1"/>
    <col min="14" max="14" width="10.57421875" style="96" customWidth="1"/>
    <col min="15" max="15" width="7.7109375" style="94" customWidth="1"/>
    <col min="16" max="16" width="10.00390625" style="94" customWidth="1"/>
    <col min="17" max="17" width="9.140625" style="275" hidden="1" customWidth="1"/>
    <col min="18" max="18" width="9.140625" style="274" hidden="1" customWidth="1"/>
    <col min="19" max="19" width="9.140625" style="274" customWidth="1"/>
    <col min="20" max="16384" width="9.140625" style="2" customWidth="1"/>
  </cols>
  <sheetData>
    <row r="1" spans="1:18" ht="48.75" customHeight="1">
      <c r="A1" s="496" t="str">
        <f>'YARIŞMA BİLGİLERİ'!A2:K2</f>
        <v>Türkiye Atletizm Federasyonu
Ankara Atletizm İl Temsilciliği</v>
      </c>
      <c r="B1" s="496"/>
      <c r="C1" s="496"/>
      <c r="D1" s="496"/>
      <c r="E1" s="496"/>
      <c r="F1" s="496"/>
      <c r="G1" s="496"/>
      <c r="H1" s="496"/>
      <c r="I1" s="496"/>
      <c r="J1" s="496"/>
      <c r="K1" s="496"/>
      <c r="L1" s="496"/>
      <c r="M1" s="496"/>
      <c r="N1" s="496"/>
      <c r="O1" s="496"/>
      <c r="P1" s="281"/>
      <c r="Q1" s="275">
        <v>630</v>
      </c>
      <c r="R1" s="274">
        <v>1</v>
      </c>
    </row>
    <row r="2" spans="1:18" ht="25.5" customHeight="1">
      <c r="A2" s="504" t="str">
        <f>'YARIŞMA BİLGİLERİ'!A14:K14</f>
        <v>1.Lig 1.Kademe Yarışmaları</v>
      </c>
      <c r="B2" s="504"/>
      <c r="C2" s="504"/>
      <c r="D2" s="504"/>
      <c r="E2" s="504"/>
      <c r="F2" s="504"/>
      <c r="G2" s="504"/>
      <c r="H2" s="504"/>
      <c r="I2" s="504"/>
      <c r="J2" s="504"/>
      <c r="K2" s="504"/>
      <c r="L2" s="504"/>
      <c r="M2" s="504"/>
      <c r="N2" s="504"/>
      <c r="O2" s="504"/>
      <c r="P2" s="504"/>
      <c r="Q2" s="275">
        <v>650</v>
      </c>
      <c r="R2" s="274">
        <v>2</v>
      </c>
    </row>
    <row r="3" spans="1:19" s="3" customFormat="1" ht="27" customHeight="1">
      <c r="A3" s="497" t="s">
        <v>75</v>
      </c>
      <c r="B3" s="497"/>
      <c r="C3" s="497"/>
      <c r="D3" s="498" t="str">
        <f>'YARIŞMA PROGRAMI'!C12</f>
        <v>Üçadım Atma</v>
      </c>
      <c r="E3" s="498"/>
      <c r="F3" s="97"/>
      <c r="G3" s="233"/>
      <c r="H3" s="220"/>
      <c r="I3" s="97"/>
      <c r="J3" s="97"/>
      <c r="K3" s="97"/>
      <c r="L3" s="97" t="s">
        <v>319</v>
      </c>
      <c r="M3" s="505" t="str">
        <f>'YARIŞMA PROGRAMI'!E12</f>
        <v>Sevim Sinmez SERBEST  13.95</v>
      </c>
      <c r="N3" s="505"/>
      <c r="O3" s="505"/>
      <c r="P3" s="505"/>
      <c r="Q3" s="275">
        <v>660</v>
      </c>
      <c r="R3" s="274">
        <v>3</v>
      </c>
      <c r="S3" s="274"/>
    </row>
    <row r="4" spans="1:19" s="3" customFormat="1" ht="17.25" customHeight="1">
      <c r="A4" s="500" t="s">
        <v>76</v>
      </c>
      <c r="B4" s="500"/>
      <c r="C4" s="500"/>
      <c r="D4" s="499" t="str">
        <f>'YARIŞMA BİLGİLERİ'!F21</f>
        <v>1. lig Bayanlar</v>
      </c>
      <c r="E4" s="499"/>
      <c r="F4" s="98"/>
      <c r="G4" s="221"/>
      <c r="H4" s="221"/>
      <c r="I4" s="188"/>
      <c r="J4" s="188"/>
      <c r="K4" s="503" t="s">
        <v>74</v>
      </c>
      <c r="L4" s="503"/>
      <c r="M4" s="494" t="str">
        <f>'YARIŞMA PROGRAMI'!B12</f>
        <v>24 Ağustos 2013 - 17.20</v>
      </c>
      <c r="N4" s="494"/>
      <c r="O4" s="494"/>
      <c r="P4" s="188"/>
      <c r="Q4" s="275">
        <v>670</v>
      </c>
      <c r="R4" s="274">
        <v>4</v>
      </c>
      <c r="S4" s="274"/>
    </row>
    <row r="5" spans="1:18" ht="21" customHeight="1">
      <c r="A5" s="4"/>
      <c r="B5" s="4"/>
      <c r="C5" s="4"/>
      <c r="D5" s="8"/>
      <c r="E5" s="5"/>
      <c r="F5" s="6"/>
      <c r="G5" s="7"/>
      <c r="H5" s="7"/>
      <c r="I5" s="7"/>
      <c r="J5" s="7"/>
      <c r="K5" s="7"/>
      <c r="L5" s="7"/>
      <c r="M5" s="7"/>
      <c r="N5" s="471">
        <f ca="1">NOW()</f>
        <v>41510.89800451389</v>
      </c>
      <c r="O5" s="471"/>
      <c r="P5" s="285"/>
      <c r="Q5" s="275">
        <v>680</v>
      </c>
      <c r="R5" s="274">
        <v>5</v>
      </c>
    </row>
    <row r="6" spans="1:18" ht="15.75">
      <c r="A6" s="493" t="s">
        <v>6</v>
      </c>
      <c r="B6" s="493"/>
      <c r="C6" s="502" t="s">
        <v>59</v>
      </c>
      <c r="D6" s="502" t="s">
        <v>78</v>
      </c>
      <c r="E6" s="493" t="s">
        <v>7</v>
      </c>
      <c r="F6" s="493" t="s">
        <v>424</v>
      </c>
      <c r="G6" s="506" t="s">
        <v>28</v>
      </c>
      <c r="H6" s="506"/>
      <c r="I6" s="506"/>
      <c r="J6" s="506"/>
      <c r="K6" s="506"/>
      <c r="L6" s="506"/>
      <c r="M6" s="506"/>
      <c r="N6" s="495" t="s">
        <v>8</v>
      </c>
      <c r="O6" s="495" t="s">
        <v>99</v>
      </c>
      <c r="P6" s="495" t="s">
        <v>310</v>
      </c>
      <c r="Q6" s="275">
        <v>690</v>
      </c>
      <c r="R6" s="274">
        <v>6</v>
      </c>
    </row>
    <row r="7" spans="1:18" ht="24.75" customHeight="1">
      <c r="A7" s="493"/>
      <c r="B7" s="493"/>
      <c r="C7" s="502"/>
      <c r="D7" s="502"/>
      <c r="E7" s="493"/>
      <c r="F7" s="493"/>
      <c r="G7" s="99">
        <v>1</v>
      </c>
      <c r="H7" s="99">
        <v>2</v>
      </c>
      <c r="I7" s="99">
        <v>3</v>
      </c>
      <c r="J7" s="262" t="s">
        <v>308</v>
      </c>
      <c r="K7" s="99">
        <v>4</v>
      </c>
      <c r="L7" s="99">
        <v>5</v>
      </c>
      <c r="M7" s="99">
        <v>6</v>
      </c>
      <c r="N7" s="495"/>
      <c r="O7" s="495"/>
      <c r="P7" s="495"/>
      <c r="Q7" s="275">
        <v>700</v>
      </c>
      <c r="R7" s="274">
        <v>7</v>
      </c>
    </row>
    <row r="8" spans="1:19" s="88" customFormat="1" ht="49.5" customHeight="1">
      <c r="A8" s="100">
        <v>1</v>
      </c>
      <c r="B8" s="101" t="s">
        <v>285</v>
      </c>
      <c r="C8" s="277">
        <f>IF(ISERROR(VLOOKUP(B8,'KAYIT LİSTESİ'!$B$4:$H$897,2,0)),"",(VLOOKUP(B8,'KAYIT LİSTESİ'!$B$4:$H$897,2,0)))</f>
        <v>630</v>
      </c>
      <c r="D8" s="102">
        <f>IF(ISERROR(VLOOKUP(B8,'KAYIT LİSTESİ'!$B$4:$H$897,4,0)),"",(VLOOKUP(B8,'KAYIT LİSTESİ'!$B$4:$H$897,4,0)))</f>
        <v>32632</v>
      </c>
      <c r="E8" s="185" t="str">
        <f>IF(ISERROR(VLOOKUP(B8,'KAYIT LİSTESİ'!$B$4:$H$897,5,0)),"",(VLOOKUP(B8,'KAYIT LİSTESİ'!$B$4:$H$897,5,0)))</f>
        <v>BURÇİN ALYAGUT</v>
      </c>
      <c r="F8" s="185" t="str">
        <f>IF(ISERROR(VLOOKUP(B8,'KAYIT LİSTESİ'!$B$4:$H$897,6,0)),"",(VLOOKUP(B8,'KAYIT LİSTESİ'!$B$4:$H$897,6,0)))</f>
        <v>MERSİN-MESKİ SPOR</v>
      </c>
      <c r="G8" s="172">
        <v>1143</v>
      </c>
      <c r="H8" s="172">
        <v>1180</v>
      </c>
      <c r="I8" s="172">
        <v>1171</v>
      </c>
      <c r="J8" s="172">
        <f aca="true" t="shared" si="0" ref="J8:J15">MAX(G8:I8)</f>
        <v>1180</v>
      </c>
      <c r="K8" s="172">
        <v>1151</v>
      </c>
      <c r="L8" s="172">
        <v>1166</v>
      </c>
      <c r="M8" s="172">
        <v>1183</v>
      </c>
      <c r="N8" s="356">
        <f aca="true" t="shared" si="1" ref="N8:N13">MAX(G8:M8)</f>
        <v>1183</v>
      </c>
      <c r="O8" s="357">
        <v>8</v>
      </c>
      <c r="P8" s="359" t="s">
        <v>593</v>
      </c>
      <c r="Q8" s="275">
        <v>710</v>
      </c>
      <c r="R8" s="274">
        <v>8</v>
      </c>
      <c r="S8" s="93"/>
    </row>
    <row r="9" spans="1:19" s="88" customFormat="1" ht="49.5" customHeight="1">
      <c r="A9" s="100">
        <v>2</v>
      </c>
      <c r="B9" s="101" t="s">
        <v>284</v>
      </c>
      <c r="C9" s="277">
        <f>IF(ISERROR(VLOOKUP(B9,'KAYIT LİSTESİ'!$B$4:$H$897,2,0)),"",(VLOOKUP(B9,'KAYIT LİSTESİ'!$B$4:$H$897,2,0)))</f>
        <v>671</v>
      </c>
      <c r="D9" s="102">
        <f>IF(ISERROR(VLOOKUP(B9,'KAYIT LİSTESİ'!$B$4:$H$897,4,0)),"",(VLOOKUP(B9,'KAYIT LİSTESİ'!$B$4:$H$897,4,0)))</f>
        <v>35324</v>
      </c>
      <c r="E9" s="185" t="str">
        <f>IF(ISERROR(VLOOKUP(B9,'KAYIT LİSTESİ'!$B$4:$H$897,5,0)),"",(VLOOKUP(B9,'KAYIT LİSTESİ'!$B$4:$H$897,5,0)))</f>
        <v>RUMEYSA EFE</v>
      </c>
      <c r="F9" s="185" t="str">
        <f>IF(ISERROR(VLOOKUP(B9,'KAYIT LİSTESİ'!$B$4:$H$897,6,0)),"",(VLOOKUP(B9,'KAYIT LİSTESİ'!$B$4:$H$897,6,0)))</f>
        <v>BURSA-OSMANGAZİ BLD.SP.</v>
      </c>
      <c r="G9" s="172">
        <v>1107</v>
      </c>
      <c r="H9" s="172">
        <v>1126</v>
      </c>
      <c r="I9" s="172">
        <v>1085</v>
      </c>
      <c r="J9" s="172">
        <f t="shared" si="0"/>
        <v>1126</v>
      </c>
      <c r="K9" s="172">
        <v>1081</v>
      </c>
      <c r="L9" s="172" t="s">
        <v>584</v>
      </c>
      <c r="M9" s="172" t="s">
        <v>562</v>
      </c>
      <c r="N9" s="356">
        <f t="shared" si="1"/>
        <v>1126</v>
      </c>
      <c r="O9" s="357">
        <v>7</v>
      </c>
      <c r="P9" s="359" t="s">
        <v>592</v>
      </c>
      <c r="Q9" s="275">
        <v>720</v>
      </c>
      <c r="R9" s="274">
        <v>9</v>
      </c>
      <c r="S9" s="93"/>
    </row>
    <row r="10" spans="1:19" s="88" customFormat="1" ht="49.5" customHeight="1">
      <c r="A10" s="100">
        <v>3</v>
      </c>
      <c r="B10" s="101" t="s">
        <v>283</v>
      </c>
      <c r="C10" s="277">
        <f>IF(ISERROR(VLOOKUP(B10,'KAYIT LİSTESİ'!$B$4:$H$897,2,0)),"",(VLOOKUP(B10,'KAYIT LİSTESİ'!$B$4:$H$897,2,0)))</f>
        <v>621</v>
      </c>
      <c r="D10" s="102">
        <f>IF(ISERROR(VLOOKUP(B10,'KAYIT LİSTESİ'!$B$4:$H$897,4,0)),"",(VLOOKUP(B10,'KAYIT LİSTESİ'!$B$4:$H$897,4,0)))</f>
        <v>35374</v>
      </c>
      <c r="E10" s="185" t="str">
        <f>IF(ISERROR(VLOOKUP(B10,'KAYIT LİSTESİ'!$B$4:$H$897,5,0)),"",(VLOOKUP(B10,'KAYIT LİSTESİ'!$B$4:$H$897,5,0)))</f>
        <v>EZGI KARAPINAR</v>
      </c>
      <c r="F10" s="185" t="str">
        <f>IF(ISERROR(VLOOKUP(B10,'KAYIT LİSTESİ'!$B$4:$H$897,6,0)),"",(VLOOKUP(B10,'KAYIT LİSTESİ'!$B$4:$H$897,6,0)))</f>
        <v>RİZE-REŞADİYE ZİHNİ DERİN S.K.</v>
      </c>
      <c r="G10" s="358">
        <v>1083</v>
      </c>
      <c r="H10" s="172">
        <v>1102</v>
      </c>
      <c r="I10" s="172" t="s">
        <v>584</v>
      </c>
      <c r="J10" s="172">
        <f t="shared" si="0"/>
        <v>1102</v>
      </c>
      <c r="K10" s="172">
        <v>1072</v>
      </c>
      <c r="L10" s="172" t="s">
        <v>562</v>
      </c>
      <c r="M10" s="172">
        <v>1065</v>
      </c>
      <c r="N10" s="356">
        <f t="shared" si="1"/>
        <v>1102</v>
      </c>
      <c r="O10" s="357">
        <v>6</v>
      </c>
      <c r="P10" s="359" t="s">
        <v>591</v>
      </c>
      <c r="Q10" s="275">
        <v>730</v>
      </c>
      <c r="R10" s="274">
        <v>10</v>
      </c>
      <c r="S10" s="93"/>
    </row>
    <row r="11" spans="1:19" s="88" customFormat="1" ht="49.5" customHeight="1">
      <c r="A11" s="100">
        <v>4</v>
      </c>
      <c r="B11" s="101" t="s">
        <v>286</v>
      </c>
      <c r="C11" s="277">
        <f>IF(ISERROR(VLOOKUP(B11,'KAYIT LİSTESİ'!$B$4:$H$897,2,0)),"",(VLOOKUP(B11,'KAYIT LİSTESİ'!$B$4:$H$897,2,0)))</f>
        <v>613</v>
      </c>
      <c r="D11" s="102">
        <f>IF(ISERROR(VLOOKUP(B11,'KAYIT LİSTESİ'!$B$4:$H$897,4,0)),"",(VLOOKUP(B11,'KAYIT LİSTESİ'!$B$4:$H$897,4,0)))</f>
        <v>33867</v>
      </c>
      <c r="E11" s="185" t="str">
        <f>IF(ISERROR(VLOOKUP(B11,'KAYIT LİSTESİ'!$B$4:$H$897,5,0)),"",(VLOOKUP(B11,'KAYIT LİSTESİ'!$B$4:$H$897,5,0)))</f>
        <v>GAMZE BARLAS</v>
      </c>
      <c r="F11" s="185" t="str">
        <f>IF(ISERROR(VLOOKUP(B11,'KAYIT LİSTESİ'!$B$4:$H$897,6,0)),"",(VLOOKUP(B11,'KAYIT LİSTESİ'!$B$4:$H$897,6,0)))</f>
        <v>İZMİT-MASTER ATLETİZM KLB.</v>
      </c>
      <c r="G11" s="172" t="s">
        <v>584</v>
      </c>
      <c r="H11" s="172" t="s">
        <v>584</v>
      </c>
      <c r="I11" s="172">
        <v>1102</v>
      </c>
      <c r="J11" s="172">
        <f t="shared" si="0"/>
        <v>1102</v>
      </c>
      <c r="K11" s="358">
        <v>1076</v>
      </c>
      <c r="L11" s="172" t="s">
        <v>562</v>
      </c>
      <c r="M11" s="172" t="s">
        <v>562</v>
      </c>
      <c r="N11" s="356">
        <f t="shared" si="1"/>
        <v>1102</v>
      </c>
      <c r="O11" s="357">
        <v>5</v>
      </c>
      <c r="P11" s="359" t="s">
        <v>594</v>
      </c>
      <c r="Q11" s="275">
        <v>740</v>
      </c>
      <c r="R11" s="274">
        <v>11</v>
      </c>
      <c r="S11" s="93"/>
    </row>
    <row r="12" spans="1:19" s="88" customFormat="1" ht="49.5" customHeight="1">
      <c r="A12" s="100">
        <v>5</v>
      </c>
      <c r="B12" s="101" t="s">
        <v>288</v>
      </c>
      <c r="C12" s="277">
        <f>IF(ISERROR(VLOOKUP(B12,'KAYIT LİSTESİ'!$B$4:$H$897,2,0)),"",(VLOOKUP(B12,'KAYIT LİSTESİ'!$B$4:$H$897,2,0)))</f>
        <v>653</v>
      </c>
      <c r="D12" s="102">
        <f>IF(ISERROR(VLOOKUP(B12,'KAYIT LİSTESİ'!$B$4:$H$897,4,0)),"",(VLOOKUP(B12,'KAYIT LİSTESİ'!$B$4:$H$897,4,0)))</f>
        <v>34842</v>
      </c>
      <c r="E12" s="185" t="str">
        <f>IF(ISERROR(VLOOKUP(B12,'KAYIT LİSTESİ'!$B$4:$H$897,5,0)),"",(VLOOKUP(B12,'KAYIT LİSTESİ'!$B$4:$H$897,5,0)))</f>
        <v>ZÜLEYHA AVCI</v>
      </c>
      <c r="F12" s="185" t="str">
        <f>IF(ISERROR(VLOOKUP(B12,'KAYIT LİSTESİ'!$B$4:$H$897,6,0)),"",(VLOOKUP(B12,'KAYIT LİSTESİ'!$B$4:$H$897,6,0)))</f>
        <v>SAKARYA-B.Ş.BLD.SPOR</v>
      </c>
      <c r="G12" s="172" t="s">
        <v>584</v>
      </c>
      <c r="H12" s="172" t="s">
        <v>584</v>
      </c>
      <c r="I12" s="172">
        <v>974</v>
      </c>
      <c r="J12" s="172">
        <f t="shared" si="0"/>
        <v>974</v>
      </c>
      <c r="K12" s="172">
        <v>1006</v>
      </c>
      <c r="L12" s="172">
        <v>992</v>
      </c>
      <c r="M12" s="172">
        <v>996</v>
      </c>
      <c r="N12" s="356">
        <f t="shared" si="1"/>
        <v>1006</v>
      </c>
      <c r="O12" s="357">
        <v>4</v>
      </c>
      <c r="P12" s="359" t="s">
        <v>591</v>
      </c>
      <c r="Q12" s="275">
        <v>750</v>
      </c>
      <c r="R12" s="274">
        <v>12</v>
      </c>
      <c r="S12" s="93"/>
    </row>
    <row r="13" spans="1:19" s="88" customFormat="1" ht="49.5" customHeight="1">
      <c r="A13" s="100">
        <v>6</v>
      </c>
      <c r="B13" s="101" t="s">
        <v>287</v>
      </c>
      <c r="C13" s="277">
        <f>IF(ISERROR(VLOOKUP(B13,'KAYIT LİSTESİ'!$B$4:$H$897,2,0)),"",(VLOOKUP(B13,'KAYIT LİSTESİ'!$B$4:$H$897,2,0)))</f>
        <v>654</v>
      </c>
      <c r="D13" s="102">
        <f>IF(ISERROR(VLOOKUP(B13,'KAYIT LİSTESİ'!$B$4:$H$897,4,0)),"",(VLOOKUP(B13,'KAYIT LİSTESİ'!$B$4:$H$897,4,0)))</f>
        <v>34772</v>
      </c>
      <c r="E13" s="185" t="str">
        <f>IF(ISERROR(VLOOKUP(B13,'KAYIT LİSTESİ'!$B$4:$H$897,5,0)),"",(VLOOKUP(B13,'KAYIT LİSTESİ'!$B$4:$H$897,5,0)))</f>
        <v>BAHAR KORKMAZ</v>
      </c>
      <c r="F13" s="185" t="str">
        <f>IF(ISERROR(VLOOKUP(B13,'KAYIT LİSTESİ'!$B$4:$H$897,6,0)),"",(VLOOKUP(B13,'KAYIT LİSTESİ'!$B$4:$H$897,6,0)))</f>
        <v>MERSİN-B.Ş.BLD. SPOR</v>
      </c>
      <c r="G13" s="172" t="s">
        <v>584</v>
      </c>
      <c r="H13" s="172" t="s">
        <v>584</v>
      </c>
      <c r="I13" s="172" t="s">
        <v>584</v>
      </c>
      <c r="J13" s="172">
        <f t="shared" si="0"/>
        <v>0</v>
      </c>
      <c r="K13" s="172">
        <v>941</v>
      </c>
      <c r="L13" s="172">
        <v>952</v>
      </c>
      <c r="M13" s="172" t="s">
        <v>562</v>
      </c>
      <c r="N13" s="356">
        <f t="shared" si="1"/>
        <v>952</v>
      </c>
      <c r="O13" s="357">
        <v>3</v>
      </c>
      <c r="P13" s="359" t="s">
        <v>595</v>
      </c>
      <c r="Q13" s="275">
        <v>760</v>
      </c>
      <c r="R13" s="274">
        <v>13</v>
      </c>
      <c r="S13" s="93"/>
    </row>
    <row r="14" spans="1:19" s="88" customFormat="1" ht="49.5" customHeight="1">
      <c r="A14" s="100" t="s">
        <v>562</v>
      </c>
      <c r="B14" s="101" t="s">
        <v>289</v>
      </c>
      <c r="C14" s="277">
        <f>IF(ISERROR(VLOOKUP(B14,'KAYIT LİSTESİ'!$B$4:$H$897,2,0)),"",(VLOOKUP(B14,'KAYIT LİSTESİ'!$B$4:$H$897,2,0)))</f>
        <v>603</v>
      </c>
      <c r="D14" s="102">
        <f>IF(ISERROR(VLOOKUP(B14,'KAYIT LİSTESİ'!$B$4:$H$897,4,0)),"",(VLOOKUP(B14,'KAYIT LİSTESİ'!$B$4:$H$897,4,0)))</f>
        <v>31201</v>
      </c>
      <c r="E14" s="185" t="str">
        <f>IF(ISERROR(VLOOKUP(B14,'KAYIT LİSTESİ'!$B$4:$H$897,5,0)),"",(VLOOKUP(B14,'KAYIT LİSTESİ'!$B$4:$H$897,5,0)))</f>
        <v>DİLA ÇAKIR</v>
      </c>
      <c r="F14" s="185" t="str">
        <f>IF(ISERROR(VLOOKUP(B14,'KAYIT LİSTESİ'!$B$4:$H$897,6,0)),"",(VLOOKUP(B14,'KAYIT LİSTESİ'!$B$4:$H$897,6,0)))</f>
        <v>İSTANBUL-OLİMPİK SPOR</v>
      </c>
      <c r="G14" s="172" t="s">
        <v>562</v>
      </c>
      <c r="H14" s="172" t="s">
        <v>562</v>
      </c>
      <c r="I14" s="172" t="s">
        <v>562</v>
      </c>
      <c r="J14" s="172">
        <f t="shared" si="0"/>
        <v>0</v>
      </c>
      <c r="K14" s="172" t="s">
        <v>562</v>
      </c>
      <c r="L14" s="172" t="s">
        <v>562</v>
      </c>
      <c r="M14" s="172" t="s">
        <v>562</v>
      </c>
      <c r="N14" s="356" t="s">
        <v>583</v>
      </c>
      <c r="O14" s="357">
        <v>0</v>
      </c>
      <c r="P14" s="359" t="s">
        <v>562</v>
      </c>
      <c r="Q14" s="275">
        <v>770</v>
      </c>
      <c r="R14" s="274">
        <v>14</v>
      </c>
      <c r="S14" s="93"/>
    </row>
    <row r="15" spans="1:19" s="88" customFormat="1" ht="49.5" customHeight="1">
      <c r="A15" s="100" t="s">
        <v>562</v>
      </c>
      <c r="B15" s="101" t="s">
        <v>290</v>
      </c>
      <c r="C15" s="277">
        <f>IF(ISERROR(VLOOKUP(B15,'KAYIT LİSTESİ'!$B$4:$H$897,2,0)),"",(VLOOKUP(B15,'KAYIT LİSTESİ'!$B$4:$H$897,2,0)))</f>
        <v>0</v>
      </c>
      <c r="D15" s="102">
        <f>IF(ISERROR(VLOOKUP(B15,'KAYIT LİSTESİ'!$B$4:$H$897,4,0)),"",(VLOOKUP(B15,'KAYIT LİSTESİ'!$B$4:$H$897,4,0)))</f>
        <v>0</v>
      </c>
      <c r="E15" s="185" t="str">
        <f>IF(ISERROR(VLOOKUP(B15,'KAYIT LİSTESİ'!$B$4:$H$897,5,0)),"",(VLOOKUP(B15,'KAYIT LİSTESİ'!$B$4:$H$897,5,0)))</f>
        <v>HÜSNİYE BAŞ</v>
      </c>
      <c r="F15" s="185" t="str">
        <f>IF(ISERROR(VLOOKUP(B15,'KAYIT LİSTESİ'!$B$4:$H$897,6,0)),"",(VLOOKUP(B15,'KAYIT LİSTESİ'!$B$4:$H$897,6,0)))</f>
        <v>FERDİ İSTANBUL ÜSKÜDAR</v>
      </c>
      <c r="G15" s="172" t="s">
        <v>562</v>
      </c>
      <c r="H15" s="172" t="s">
        <v>562</v>
      </c>
      <c r="I15" s="172" t="s">
        <v>562</v>
      </c>
      <c r="J15" s="172">
        <f t="shared" si="0"/>
        <v>0</v>
      </c>
      <c r="K15" s="172" t="s">
        <v>562</v>
      </c>
      <c r="L15" s="172" t="s">
        <v>562</v>
      </c>
      <c r="M15" s="172" t="s">
        <v>562</v>
      </c>
      <c r="N15" s="356" t="s">
        <v>583</v>
      </c>
      <c r="O15" s="357">
        <v>0</v>
      </c>
      <c r="P15" s="359" t="s">
        <v>562</v>
      </c>
      <c r="Q15" s="275">
        <v>780</v>
      </c>
      <c r="R15" s="274">
        <v>15</v>
      </c>
      <c r="S15" s="93"/>
    </row>
    <row r="16" spans="1:19" s="88" customFormat="1" ht="49.5" customHeight="1">
      <c r="A16" s="100"/>
      <c r="B16" s="101" t="s">
        <v>291</v>
      </c>
      <c r="C16" s="277">
        <f>IF(ISERROR(VLOOKUP(B16,'KAYIT LİSTESİ'!$B$4:$H$897,2,0)),"",(VLOOKUP(B16,'KAYIT LİSTESİ'!$B$4:$H$897,2,0)))</f>
      </c>
      <c r="D16" s="102">
        <f>IF(ISERROR(VLOOKUP(B16,'KAYIT LİSTESİ'!$B$4:$H$897,4,0)),"",(VLOOKUP(B16,'KAYIT LİSTESİ'!$B$4:$H$897,4,0)))</f>
      </c>
      <c r="E16" s="185">
        <f>IF(ISERROR(VLOOKUP(B16,'KAYIT LİSTESİ'!$B$4:$H$897,5,0)),"",(VLOOKUP(B16,'KAYIT LİSTESİ'!$B$4:$H$897,5,0)))</f>
      </c>
      <c r="F16" s="185">
        <f>IF(ISERROR(VLOOKUP(B16,'KAYIT LİSTESİ'!$B$4:$H$897,6,0)),"",(VLOOKUP(B16,'KAYIT LİSTESİ'!$B$4:$H$897,6,0)))</f>
      </c>
      <c r="G16" s="172"/>
      <c r="H16" s="172"/>
      <c r="I16" s="172"/>
      <c r="J16" s="184">
        <f aca="true" t="shared" si="2" ref="J16:J32">MAX(G16:I16)</f>
        <v>0</v>
      </c>
      <c r="K16" s="214"/>
      <c r="L16" s="214"/>
      <c r="M16" s="214"/>
      <c r="N16" s="183">
        <f aca="true" t="shared" si="3" ref="N16:N32">MAX(G16:M16)</f>
        <v>0</v>
      </c>
      <c r="O16" s="277"/>
      <c r="P16" s="288"/>
      <c r="Q16" s="275">
        <v>789</v>
      </c>
      <c r="R16" s="274">
        <v>16</v>
      </c>
      <c r="S16" s="93"/>
    </row>
    <row r="17" spans="1:19" s="88" customFormat="1" ht="49.5" customHeight="1">
      <c r="A17" s="100"/>
      <c r="B17" s="101" t="s">
        <v>292</v>
      </c>
      <c r="C17" s="277">
        <f>IF(ISERROR(VLOOKUP(B17,'KAYIT LİSTESİ'!$B$4:$H$897,2,0)),"",(VLOOKUP(B17,'KAYIT LİSTESİ'!$B$4:$H$897,2,0)))</f>
      </c>
      <c r="D17" s="102">
        <f>IF(ISERROR(VLOOKUP(B17,'KAYIT LİSTESİ'!$B$4:$H$897,4,0)),"",(VLOOKUP(B17,'KAYIT LİSTESİ'!$B$4:$H$897,4,0)))</f>
      </c>
      <c r="E17" s="185">
        <f>IF(ISERROR(VLOOKUP(B17,'KAYIT LİSTESİ'!$B$4:$H$897,5,0)),"",(VLOOKUP(B17,'KAYIT LİSTESİ'!$B$4:$H$897,5,0)))</f>
      </c>
      <c r="F17" s="185">
        <f>IF(ISERROR(VLOOKUP(B17,'KAYIT LİSTESİ'!$B$4:$H$897,6,0)),"",(VLOOKUP(B17,'KAYIT LİSTESİ'!$B$4:$H$897,6,0)))</f>
      </c>
      <c r="G17" s="172"/>
      <c r="H17" s="172"/>
      <c r="I17" s="172"/>
      <c r="J17" s="184">
        <f t="shared" si="2"/>
        <v>0</v>
      </c>
      <c r="K17" s="214"/>
      <c r="L17" s="214"/>
      <c r="M17" s="214"/>
      <c r="N17" s="183">
        <f t="shared" si="3"/>
        <v>0</v>
      </c>
      <c r="O17" s="277"/>
      <c r="P17" s="288"/>
      <c r="Q17" s="275">
        <v>798</v>
      </c>
      <c r="R17" s="274">
        <v>17</v>
      </c>
      <c r="S17" s="93"/>
    </row>
    <row r="18" spans="1:19" s="88" customFormat="1" ht="49.5" customHeight="1">
      <c r="A18" s="100"/>
      <c r="B18" s="101" t="s">
        <v>293</v>
      </c>
      <c r="C18" s="277">
        <f>IF(ISERROR(VLOOKUP(B18,'KAYIT LİSTESİ'!$B$4:$H$897,2,0)),"",(VLOOKUP(B18,'KAYIT LİSTESİ'!$B$4:$H$897,2,0)))</f>
      </c>
      <c r="D18" s="102">
        <f>IF(ISERROR(VLOOKUP(B18,'KAYIT LİSTESİ'!$B$4:$H$897,4,0)),"",(VLOOKUP(B18,'KAYIT LİSTESİ'!$B$4:$H$897,4,0)))</f>
      </c>
      <c r="E18" s="185">
        <f>IF(ISERROR(VLOOKUP(B18,'KAYIT LİSTESİ'!$B$4:$H$897,5,0)),"",(VLOOKUP(B18,'KAYIT LİSTESİ'!$B$4:$H$897,5,0)))</f>
      </c>
      <c r="F18" s="185">
        <f>IF(ISERROR(VLOOKUP(B18,'KAYIT LİSTESİ'!$B$4:$H$897,6,0)),"",(VLOOKUP(B18,'KAYIT LİSTESİ'!$B$4:$H$897,6,0)))</f>
      </c>
      <c r="G18" s="172"/>
      <c r="H18" s="172"/>
      <c r="I18" s="172"/>
      <c r="J18" s="184">
        <f t="shared" si="2"/>
        <v>0</v>
      </c>
      <c r="K18" s="214"/>
      <c r="L18" s="214"/>
      <c r="M18" s="214"/>
      <c r="N18" s="183">
        <f t="shared" si="3"/>
        <v>0</v>
      </c>
      <c r="O18" s="277"/>
      <c r="P18" s="288"/>
      <c r="Q18" s="275">
        <v>807</v>
      </c>
      <c r="R18" s="274">
        <v>18</v>
      </c>
      <c r="S18" s="93"/>
    </row>
    <row r="19" spans="1:19" s="88" customFormat="1" ht="49.5" customHeight="1">
      <c r="A19" s="100"/>
      <c r="B19" s="101" t="s">
        <v>294</v>
      </c>
      <c r="C19" s="277">
        <f>IF(ISERROR(VLOOKUP(B19,'KAYIT LİSTESİ'!$B$4:$H$897,2,0)),"",(VLOOKUP(B19,'KAYIT LİSTESİ'!$B$4:$H$897,2,0)))</f>
      </c>
      <c r="D19" s="102">
        <f>IF(ISERROR(VLOOKUP(B19,'KAYIT LİSTESİ'!$B$4:$H$897,4,0)),"",(VLOOKUP(B19,'KAYIT LİSTESİ'!$B$4:$H$897,4,0)))</f>
      </c>
      <c r="E19" s="185">
        <f>IF(ISERROR(VLOOKUP(B19,'KAYIT LİSTESİ'!$B$4:$H$897,5,0)),"",(VLOOKUP(B19,'KAYIT LİSTESİ'!$B$4:$H$897,5,0)))</f>
      </c>
      <c r="F19" s="185">
        <f>IF(ISERROR(VLOOKUP(B19,'KAYIT LİSTESİ'!$B$4:$H$897,6,0)),"",(VLOOKUP(B19,'KAYIT LİSTESİ'!$B$4:$H$897,6,0)))</f>
      </c>
      <c r="G19" s="172"/>
      <c r="H19" s="172"/>
      <c r="I19" s="172"/>
      <c r="J19" s="184">
        <f t="shared" si="2"/>
        <v>0</v>
      </c>
      <c r="K19" s="214"/>
      <c r="L19" s="214"/>
      <c r="M19" s="214"/>
      <c r="N19" s="183">
        <f t="shared" si="3"/>
        <v>0</v>
      </c>
      <c r="O19" s="277"/>
      <c r="P19" s="288"/>
      <c r="Q19" s="275">
        <v>816</v>
      </c>
      <c r="R19" s="274">
        <v>19</v>
      </c>
      <c r="S19" s="93"/>
    </row>
    <row r="20" spans="1:19" s="88" customFormat="1" ht="49.5" customHeight="1">
      <c r="A20" s="100"/>
      <c r="B20" s="101" t="s">
        <v>295</v>
      </c>
      <c r="C20" s="277">
        <f>IF(ISERROR(VLOOKUP(B20,'KAYIT LİSTESİ'!$B$4:$H$897,2,0)),"",(VLOOKUP(B20,'KAYIT LİSTESİ'!$B$4:$H$897,2,0)))</f>
      </c>
      <c r="D20" s="102">
        <f>IF(ISERROR(VLOOKUP(B20,'KAYIT LİSTESİ'!$B$4:$H$897,4,0)),"",(VLOOKUP(B20,'KAYIT LİSTESİ'!$B$4:$H$897,4,0)))</f>
      </c>
      <c r="E20" s="185">
        <f>IF(ISERROR(VLOOKUP(B20,'KAYIT LİSTESİ'!$B$4:$H$897,5,0)),"",(VLOOKUP(B20,'KAYIT LİSTESİ'!$B$4:$H$897,5,0)))</f>
      </c>
      <c r="F20" s="185">
        <f>IF(ISERROR(VLOOKUP(B20,'KAYIT LİSTESİ'!$B$4:$H$897,6,0)),"",(VLOOKUP(B20,'KAYIT LİSTESİ'!$B$4:$H$897,6,0)))</f>
      </c>
      <c r="G20" s="172"/>
      <c r="H20" s="172"/>
      <c r="I20" s="172"/>
      <c r="J20" s="184">
        <f t="shared" si="2"/>
        <v>0</v>
      </c>
      <c r="K20" s="214"/>
      <c r="L20" s="214"/>
      <c r="M20" s="214"/>
      <c r="N20" s="183">
        <f t="shared" si="3"/>
        <v>0</v>
      </c>
      <c r="O20" s="277"/>
      <c r="P20" s="288"/>
      <c r="Q20" s="275">
        <v>825</v>
      </c>
      <c r="R20" s="274">
        <v>20</v>
      </c>
      <c r="S20" s="93"/>
    </row>
    <row r="21" spans="1:19" s="88" customFormat="1" ht="49.5" customHeight="1">
      <c r="A21" s="100"/>
      <c r="B21" s="101" t="s">
        <v>296</v>
      </c>
      <c r="C21" s="277">
        <f>IF(ISERROR(VLOOKUP(B21,'KAYIT LİSTESİ'!$B$4:$H$897,2,0)),"",(VLOOKUP(B21,'KAYIT LİSTESİ'!$B$4:$H$897,2,0)))</f>
      </c>
      <c r="D21" s="102">
        <f>IF(ISERROR(VLOOKUP(B21,'KAYIT LİSTESİ'!$B$4:$H$897,4,0)),"",(VLOOKUP(B21,'KAYIT LİSTESİ'!$B$4:$H$897,4,0)))</f>
      </c>
      <c r="E21" s="185">
        <f>IF(ISERROR(VLOOKUP(B21,'KAYIT LİSTESİ'!$B$4:$H$897,5,0)),"",(VLOOKUP(B21,'KAYIT LİSTESİ'!$B$4:$H$897,5,0)))</f>
      </c>
      <c r="F21" s="185">
        <f>IF(ISERROR(VLOOKUP(B21,'KAYIT LİSTESİ'!$B$4:$H$897,6,0)),"",(VLOOKUP(B21,'KAYIT LİSTESİ'!$B$4:$H$897,6,0)))</f>
      </c>
      <c r="G21" s="172"/>
      <c r="H21" s="172"/>
      <c r="I21" s="172"/>
      <c r="J21" s="184">
        <f t="shared" si="2"/>
        <v>0</v>
      </c>
      <c r="K21" s="214"/>
      <c r="L21" s="214"/>
      <c r="M21" s="214"/>
      <c r="N21" s="183">
        <f t="shared" si="3"/>
        <v>0</v>
      </c>
      <c r="O21" s="277"/>
      <c r="P21" s="288"/>
      <c r="Q21" s="275">
        <v>834</v>
      </c>
      <c r="R21" s="274">
        <v>21</v>
      </c>
      <c r="S21" s="93"/>
    </row>
    <row r="22" spans="1:19" s="88" customFormat="1" ht="49.5" customHeight="1">
      <c r="A22" s="100"/>
      <c r="B22" s="101" t="s">
        <v>297</v>
      </c>
      <c r="C22" s="277">
        <f>IF(ISERROR(VLOOKUP(B22,'KAYIT LİSTESİ'!$B$4:$H$897,2,0)),"",(VLOOKUP(B22,'KAYIT LİSTESİ'!$B$4:$H$897,2,0)))</f>
      </c>
      <c r="D22" s="102">
        <f>IF(ISERROR(VLOOKUP(B22,'KAYIT LİSTESİ'!$B$4:$H$897,4,0)),"",(VLOOKUP(B22,'KAYIT LİSTESİ'!$B$4:$H$897,4,0)))</f>
      </c>
      <c r="E22" s="185">
        <f>IF(ISERROR(VLOOKUP(B22,'KAYIT LİSTESİ'!$B$4:$H$897,5,0)),"",(VLOOKUP(B22,'KAYIT LİSTESİ'!$B$4:$H$897,5,0)))</f>
      </c>
      <c r="F22" s="185">
        <f>IF(ISERROR(VLOOKUP(B22,'KAYIT LİSTESİ'!$B$4:$H$897,6,0)),"",(VLOOKUP(B22,'KAYIT LİSTESİ'!$B$4:$H$897,6,0)))</f>
      </c>
      <c r="G22" s="172"/>
      <c r="H22" s="172"/>
      <c r="I22" s="172"/>
      <c r="J22" s="184">
        <f t="shared" si="2"/>
        <v>0</v>
      </c>
      <c r="K22" s="214"/>
      <c r="L22" s="214"/>
      <c r="M22" s="214"/>
      <c r="N22" s="183">
        <f t="shared" si="3"/>
        <v>0</v>
      </c>
      <c r="O22" s="277"/>
      <c r="P22" s="288"/>
      <c r="Q22" s="275">
        <v>843</v>
      </c>
      <c r="R22" s="274">
        <v>22</v>
      </c>
      <c r="S22" s="93"/>
    </row>
    <row r="23" spans="1:19" s="88" customFormat="1" ht="49.5" customHeight="1">
      <c r="A23" s="100"/>
      <c r="B23" s="101" t="s">
        <v>298</v>
      </c>
      <c r="C23" s="277">
        <f>IF(ISERROR(VLOOKUP(B23,'KAYIT LİSTESİ'!$B$4:$H$897,2,0)),"",(VLOOKUP(B23,'KAYIT LİSTESİ'!$B$4:$H$897,2,0)))</f>
      </c>
      <c r="D23" s="102">
        <f>IF(ISERROR(VLOOKUP(B23,'KAYIT LİSTESİ'!$B$4:$H$897,4,0)),"",(VLOOKUP(B23,'KAYIT LİSTESİ'!$B$4:$H$897,4,0)))</f>
      </c>
      <c r="E23" s="185">
        <f>IF(ISERROR(VLOOKUP(B23,'KAYIT LİSTESİ'!$B$4:$H$897,5,0)),"",(VLOOKUP(B23,'KAYIT LİSTESİ'!$B$4:$H$897,5,0)))</f>
      </c>
      <c r="F23" s="185">
        <f>IF(ISERROR(VLOOKUP(B23,'KAYIT LİSTESİ'!$B$4:$H$897,6,0)),"",(VLOOKUP(B23,'KAYIT LİSTESİ'!$B$4:$H$897,6,0)))</f>
      </c>
      <c r="G23" s="172"/>
      <c r="H23" s="172"/>
      <c r="I23" s="172"/>
      <c r="J23" s="184">
        <f t="shared" si="2"/>
        <v>0</v>
      </c>
      <c r="K23" s="214"/>
      <c r="L23" s="214"/>
      <c r="M23" s="214"/>
      <c r="N23" s="183">
        <f t="shared" si="3"/>
        <v>0</v>
      </c>
      <c r="O23" s="277"/>
      <c r="P23" s="288"/>
      <c r="Q23" s="275">
        <v>852</v>
      </c>
      <c r="R23" s="274">
        <v>23</v>
      </c>
      <c r="S23" s="93"/>
    </row>
    <row r="24" spans="1:19" s="88" customFormat="1" ht="49.5" customHeight="1">
      <c r="A24" s="100"/>
      <c r="B24" s="101" t="s">
        <v>299</v>
      </c>
      <c r="C24" s="277">
        <f>IF(ISERROR(VLOOKUP(B24,'KAYIT LİSTESİ'!$B$4:$H$897,2,0)),"",(VLOOKUP(B24,'KAYIT LİSTESİ'!$B$4:$H$897,2,0)))</f>
      </c>
      <c r="D24" s="102">
        <f>IF(ISERROR(VLOOKUP(B24,'KAYIT LİSTESİ'!$B$4:$H$897,4,0)),"",(VLOOKUP(B24,'KAYIT LİSTESİ'!$B$4:$H$897,4,0)))</f>
      </c>
      <c r="E24" s="185">
        <f>IF(ISERROR(VLOOKUP(B24,'KAYIT LİSTESİ'!$B$4:$H$897,5,0)),"",(VLOOKUP(B24,'KAYIT LİSTESİ'!$B$4:$H$897,5,0)))</f>
      </c>
      <c r="F24" s="185">
        <f>IF(ISERROR(VLOOKUP(B24,'KAYIT LİSTESİ'!$B$4:$H$897,6,0)),"",(VLOOKUP(B24,'KAYIT LİSTESİ'!$B$4:$H$897,6,0)))</f>
      </c>
      <c r="G24" s="172"/>
      <c r="H24" s="172"/>
      <c r="I24" s="172"/>
      <c r="J24" s="184">
        <f t="shared" si="2"/>
        <v>0</v>
      </c>
      <c r="K24" s="214"/>
      <c r="L24" s="214"/>
      <c r="M24" s="214"/>
      <c r="N24" s="183">
        <f t="shared" si="3"/>
        <v>0</v>
      </c>
      <c r="O24" s="277"/>
      <c r="P24" s="288"/>
      <c r="Q24" s="275">
        <v>861</v>
      </c>
      <c r="R24" s="274">
        <v>24</v>
      </c>
      <c r="S24" s="93"/>
    </row>
    <row r="25" spans="1:19" s="88" customFormat="1" ht="49.5" customHeight="1">
      <c r="A25" s="100"/>
      <c r="B25" s="101" t="s">
        <v>300</v>
      </c>
      <c r="C25" s="277">
        <f>IF(ISERROR(VLOOKUP(B25,'KAYIT LİSTESİ'!$B$4:$H$897,2,0)),"",(VLOOKUP(B25,'KAYIT LİSTESİ'!$B$4:$H$897,2,0)))</f>
      </c>
      <c r="D25" s="102">
        <f>IF(ISERROR(VLOOKUP(B25,'KAYIT LİSTESİ'!$B$4:$H$897,4,0)),"",(VLOOKUP(B25,'KAYIT LİSTESİ'!$B$4:$H$897,4,0)))</f>
      </c>
      <c r="E25" s="185">
        <f>IF(ISERROR(VLOOKUP(B25,'KAYIT LİSTESİ'!$B$4:$H$897,5,0)),"",(VLOOKUP(B25,'KAYIT LİSTESİ'!$B$4:$H$897,5,0)))</f>
      </c>
      <c r="F25" s="185">
        <f>IF(ISERROR(VLOOKUP(B25,'KAYIT LİSTESİ'!$B$4:$H$897,6,0)),"",(VLOOKUP(B25,'KAYIT LİSTESİ'!$B$4:$H$897,6,0)))</f>
      </c>
      <c r="G25" s="172"/>
      <c r="H25" s="172"/>
      <c r="I25" s="172"/>
      <c r="J25" s="184">
        <f t="shared" si="2"/>
        <v>0</v>
      </c>
      <c r="K25" s="214"/>
      <c r="L25" s="214"/>
      <c r="M25" s="214"/>
      <c r="N25" s="183">
        <f t="shared" si="3"/>
        <v>0</v>
      </c>
      <c r="O25" s="277"/>
      <c r="P25" s="288"/>
      <c r="Q25" s="275">
        <v>870</v>
      </c>
      <c r="R25" s="274">
        <v>25</v>
      </c>
      <c r="S25" s="93"/>
    </row>
    <row r="26" spans="1:19" s="88" customFormat="1" ht="49.5" customHeight="1">
      <c r="A26" s="100"/>
      <c r="B26" s="101" t="s">
        <v>301</v>
      </c>
      <c r="C26" s="277">
        <f>IF(ISERROR(VLOOKUP(B26,'KAYIT LİSTESİ'!$B$4:$H$897,2,0)),"",(VLOOKUP(B26,'KAYIT LİSTESİ'!$B$4:$H$897,2,0)))</f>
      </c>
      <c r="D26" s="102">
        <f>IF(ISERROR(VLOOKUP(B26,'KAYIT LİSTESİ'!$B$4:$H$897,4,0)),"",(VLOOKUP(B26,'KAYIT LİSTESİ'!$B$4:$H$897,4,0)))</f>
      </c>
      <c r="E26" s="185">
        <f>IF(ISERROR(VLOOKUP(B26,'KAYIT LİSTESİ'!$B$4:$H$897,5,0)),"",(VLOOKUP(B26,'KAYIT LİSTESİ'!$B$4:$H$897,5,0)))</f>
      </c>
      <c r="F26" s="185">
        <f>IF(ISERROR(VLOOKUP(B26,'KAYIT LİSTESİ'!$B$4:$H$897,6,0)),"",(VLOOKUP(B26,'KAYIT LİSTESİ'!$B$4:$H$897,6,0)))</f>
      </c>
      <c r="G26" s="172"/>
      <c r="H26" s="172"/>
      <c r="I26" s="172"/>
      <c r="J26" s="184">
        <f t="shared" si="2"/>
        <v>0</v>
      </c>
      <c r="K26" s="214"/>
      <c r="L26" s="214"/>
      <c r="M26" s="214"/>
      <c r="N26" s="183">
        <f t="shared" si="3"/>
        <v>0</v>
      </c>
      <c r="O26" s="277"/>
      <c r="P26" s="288"/>
      <c r="Q26" s="275">
        <v>878</v>
      </c>
      <c r="R26" s="274">
        <v>26</v>
      </c>
      <c r="S26" s="93"/>
    </row>
    <row r="27" spans="1:19" s="88" customFormat="1" ht="49.5" customHeight="1">
      <c r="A27" s="100"/>
      <c r="B27" s="101" t="s">
        <v>302</v>
      </c>
      <c r="C27" s="277">
        <f>IF(ISERROR(VLOOKUP(B27,'KAYIT LİSTESİ'!$B$4:$H$897,2,0)),"",(VLOOKUP(B27,'KAYIT LİSTESİ'!$B$4:$H$897,2,0)))</f>
      </c>
      <c r="D27" s="102">
        <f>IF(ISERROR(VLOOKUP(B27,'KAYIT LİSTESİ'!$B$4:$H$897,4,0)),"",(VLOOKUP(B27,'KAYIT LİSTESİ'!$B$4:$H$897,4,0)))</f>
      </c>
      <c r="E27" s="185">
        <f>IF(ISERROR(VLOOKUP(B27,'KAYIT LİSTESİ'!$B$4:$H$897,5,0)),"",(VLOOKUP(B27,'KAYIT LİSTESİ'!$B$4:$H$897,5,0)))</f>
      </c>
      <c r="F27" s="185">
        <f>IF(ISERROR(VLOOKUP(B27,'KAYIT LİSTESİ'!$B$4:$H$897,6,0)),"",(VLOOKUP(B27,'KAYIT LİSTESİ'!$B$4:$H$897,6,0)))</f>
      </c>
      <c r="G27" s="172"/>
      <c r="H27" s="172"/>
      <c r="I27" s="172"/>
      <c r="J27" s="184">
        <f t="shared" si="2"/>
        <v>0</v>
      </c>
      <c r="K27" s="214"/>
      <c r="L27" s="214"/>
      <c r="M27" s="214"/>
      <c r="N27" s="183">
        <f t="shared" si="3"/>
        <v>0</v>
      </c>
      <c r="O27" s="277"/>
      <c r="P27" s="288"/>
      <c r="Q27" s="275">
        <v>886</v>
      </c>
      <c r="R27" s="274">
        <v>27</v>
      </c>
      <c r="S27" s="93"/>
    </row>
    <row r="28" spans="1:19" s="88" customFormat="1" ht="49.5" customHeight="1">
      <c r="A28" s="100"/>
      <c r="B28" s="101" t="s">
        <v>303</v>
      </c>
      <c r="C28" s="277">
        <f>IF(ISERROR(VLOOKUP(B28,'KAYIT LİSTESİ'!$B$4:$H$897,2,0)),"",(VLOOKUP(B28,'KAYIT LİSTESİ'!$B$4:$H$897,2,0)))</f>
      </c>
      <c r="D28" s="102">
        <f>IF(ISERROR(VLOOKUP(B28,'KAYIT LİSTESİ'!$B$4:$H$897,4,0)),"",(VLOOKUP(B28,'KAYIT LİSTESİ'!$B$4:$H$897,4,0)))</f>
      </c>
      <c r="E28" s="185">
        <f>IF(ISERROR(VLOOKUP(B28,'KAYIT LİSTESİ'!$B$4:$H$897,5,0)),"",(VLOOKUP(B28,'KAYIT LİSTESİ'!$B$4:$H$897,5,0)))</f>
      </c>
      <c r="F28" s="185">
        <f>IF(ISERROR(VLOOKUP(B28,'KAYIT LİSTESİ'!$B$4:$H$897,6,0)),"",(VLOOKUP(B28,'KAYIT LİSTESİ'!$B$4:$H$897,6,0)))</f>
      </c>
      <c r="G28" s="172"/>
      <c r="H28" s="172"/>
      <c r="I28" s="172"/>
      <c r="J28" s="184">
        <f t="shared" si="2"/>
        <v>0</v>
      </c>
      <c r="K28" s="214"/>
      <c r="L28" s="214"/>
      <c r="M28" s="214"/>
      <c r="N28" s="183">
        <f t="shared" si="3"/>
        <v>0</v>
      </c>
      <c r="O28" s="277"/>
      <c r="P28" s="288"/>
      <c r="Q28" s="275">
        <v>894</v>
      </c>
      <c r="R28" s="274">
        <v>28</v>
      </c>
      <c r="S28" s="93"/>
    </row>
    <row r="29" spans="1:19" s="88" customFormat="1" ht="49.5" customHeight="1">
      <c r="A29" s="100"/>
      <c r="B29" s="101" t="s">
        <v>304</v>
      </c>
      <c r="C29" s="277">
        <f>IF(ISERROR(VLOOKUP(B29,'KAYIT LİSTESİ'!$B$4:$H$897,2,0)),"",(VLOOKUP(B29,'KAYIT LİSTESİ'!$B$4:$H$897,2,0)))</f>
      </c>
      <c r="D29" s="102">
        <f>IF(ISERROR(VLOOKUP(B29,'KAYIT LİSTESİ'!$B$4:$H$897,4,0)),"",(VLOOKUP(B29,'KAYIT LİSTESİ'!$B$4:$H$897,4,0)))</f>
      </c>
      <c r="E29" s="185">
        <f>IF(ISERROR(VLOOKUP(B29,'KAYIT LİSTESİ'!$B$4:$H$897,5,0)),"",(VLOOKUP(B29,'KAYIT LİSTESİ'!$B$4:$H$897,5,0)))</f>
      </c>
      <c r="F29" s="185">
        <f>IF(ISERROR(VLOOKUP(B29,'KAYIT LİSTESİ'!$B$4:$H$897,6,0)),"",(VLOOKUP(B29,'KAYIT LİSTESİ'!$B$4:$H$897,6,0)))</f>
      </c>
      <c r="G29" s="172"/>
      <c r="H29" s="172"/>
      <c r="I29" s="172"/>
      <c r="J29" s="184">
        <f t="shared" si="2"/>
        <v>0</v>
      </c>
      <c r="K29" s="214"/>
      <c r="L29" s="214"/>
      <c r="M29" s="214"/>
      <c r="N29" s="183">
        <f t="shared" si="3"/>
        <v>0</v>
      </c>
      <c r="O29" s="277"/>
      <c r="P29" s="288"/>
      <c r="Q29" s="275">
        <v>902</v>
      </c>
      <c r="R29" s="274">
        <v>29</v>
      </c>
      <c r="S29" s="93"/>
    </row>
    <row r="30" spans="1:19" s="88" customFormat="1" ht="49.5" customHeight="1">
      <c r="A30" s="100"/>
      <c r="B30" s="101" t="s">
        <v>305</v>
      </c>
      <c r="C30" s="277">
        <f>IF(ISERROR(VLOOKUP(B30,'KAYIT LİSTESİ'!$B$4:$H$897,2,0)),"",(VLOOKUP(B30,'KAYIT LİSTESİ'!$B$4:$H$897,2,0)))</f>
      </c>
      <c r="D30" s="102">
        <f>IF(ISERROR(VLOOKUP(B30,'KAYIT LİSTESİ'!$B$4:$H$897,4,0)),"",(VLOOKUP(B30,'KAYIT LİSTESİ'!$B$4:$H$897,4,0)))</f>
      </c>
      <c r="E30" s="185">
        <f>IF(ISERROR(VLOOKUP(B30,'KAYIT LİSTESİ'!$B$4:$H$897,5,0)),"",(VLOOKUP(B30,'KAYIT LİSTESİ'!$B$4:$H$897,5,0)))</f>
      </c>
      <c r="F30" s="185">
        <f>IF(ISERROR(VLOOKUP(B30,'KAYIT LİSTESİ'!$B$4:$H$897,6,0)),"",(VLOOKUP(B30,'KAYIT LİSTESİ'!$B$4:$H$897,6,0)))</f>
      </c>
      <c r="G30" s="172"/>
      <c r="H30" s="172"/>
      <c r="I30" s="172"/>
      <c r="J30" s="184">
        <f t="shared" si="2"/>
        <v>0</v>
      </c>
      <c r="K30" s="214"/>
      <c r="L30" s="214"/>
      <c r="M30" s="214"/>
      <c r="N30" s="183">
        <f t="shared" si="3"/>
        <v>0</v>
      </c>
      <c r="O30" s="277"/>
      <c r="P30" s="288"/>
      <c r="Q30" s="275">
        <v>910</v>
      </c>
      <c r="R30" s="274">
        <v>30</v>
      </c>
      <c r="S30" s="93"/>
    </row>
    <row r="31" spans="1:19" s="88" customFormat="1" ht="49.5" customHeight="1">
      <c r="A31" s="100"/>
      <c r="B31" s="101" t="s">
        <v>306</v>
      </c>
      <c r="C31" s="277">
        <f>IF(ISERROR(VLOOKUP(B31,'KAYIT LİSTESİ'!$B$4:$H$897,2,0)),"",(VLOOKUP(B31,'KAYIT LİSTESİ'!$B$4:$H$897,2,0)))</f>
      </c>
      <c r="D31" s="102">
        <f>IF(ISERROR(VLOOKUP(B31,'KAYIT LİSTESİ'!$B$4:$H$897,4,0)),"",(VLOOKUP(B31,'KAYIT LİSTESİ'!$B$4:$H$897,4,0)))</f>
      </c>
      <c r="E31" s="185">
        <f>IF(ISERROR(VLOOKUP(B31,'KAYIT LİSTESİ'!$B$4:$H$897,5,0)),"",(VLOOKUP(B31,'KAYIT LİSTESİ'!$B$4:$H$897,5,0)))</f>
      </c>
      <c r="F31" s="185">
        <f>IF(ISERROR(VLOOKUP(B31,'KAYIT LİSTESİ'!$B$4:$H$897,6,0)),"",(VLOOKUP(B31,'KAYIT LİSTESİ'!$B$4:$H$897,6,0)))</f>
      </c>
      <c r="G31" s="172"/>
      <c r="H31" s="172"/>
      <c r="I31" s="172"/>
      <c r="J31" s="184">
        <f t="shared" si="2"/>
        <v>0</v>
      </c>
      <c r="K31" s="214"/>
      <c r="L31" s="214"/>
      <c r="M31" s="214"/>
      <c r="N31" s="183">
        <f t="shared" si="3"/>
        <v>0</v>
      </c>
      <c r="O31" s="277"/>
      <c r="P31" s="288"/>
      <c r="Q31" s="275">
        <v>918</v>
      </c>
      <c r="R31" s="274">
        <v>31</v>
      </c>
      <c r="S31" s="93"/>
    </row>
    <row r="32" spans="1:19" s="88" customFormat="1" ht="49.5" customHeight="1">
      <c r="A32" s="100"/>
      <c r="B32" s="101" t="s">
        <v>307</v>
      </c>
      <c r="C32" s="277">
        <f>IF(ISERROR(VLOOKUP(B32,'KAYIT LİSTESİ'!$B$4:$H$897,2,0)),"",(VLOOKUP(B32,'KAYIT LİSTESİ'!$B$4:$H$897,2,0)))</f>
      </c>
      <c r="D32" s="102">
        <f>IF(ISERROR(VLOOKUP(B32,'KAYIT LİSTESİ'!$B$4:$H$897,4,0)),"",(VLOOKUP(B32,'KAYIT LİSTESİ'!$B$4:$H$897,4,0)))</f>
      </c>
      <c r="E32" s="185">
        <f>IF(ISERROR(VLOOKUP(B32,'KAYIT LİSTESİ'!$B$4:$H$897,5,0)),"",(VLOOKUP(B32,'KAYIT LİSTESİ'!$B$4:$H$897,5,0)))</f>
      </c>
      <c r="F32" s="185">
        <f>IF(ISERROR(VLOOKUP(B32,'KAYIT LİSTESİ'!$B$4:$H$897,6,0)),"",(VLOOKUP(B32,'KAYIT LİSTESİ'!$B$4:$H$897,6,0)))</f>
      </c>
      <c r="G32" s="172"/>
      <c r="H32" s="172"/>
      <c r="I32" s="172"/>
      <c r="J32" s="184">
        <f t="shared" si="2"/>
        <v>0</v>
      </c>
      <c r="K32" s="214"/>
      <c r="L32" s="214"/>
      <c r="M32" s="214"/>
      <c r="N32" s="183">
        <f t="shared" si="3"/>
        <v>0</v>
      </c>
      <c r="O32" s="277"/>
      <c r="P32" s="288"/>
      <c r="Q32" s="275">
        <v>926</v>
      </c>
      <c r="R32" s="274">
        <v>32</v>
      </c>
      <c r="S32" s="93"/>
    </row>
    <row r="33" spans="1:19" s="91" customFormat="1" ht="32.25" customHeight="1">
      <c r="A33" s="89"/>
      <c r="B33" s="89"/>
      <c r="C33" s="298"/>
      <c r="D33" s="90"/>
      <c r="E33" s="89"/>
      <c r="N33" s="92"/>
      <c r="O33" s="89"/>
      <c r="P33" s="89"/>
      <c r="Q33" s="275">
        <v>1046</v>
      </c>
      <c r="R33" s="274">
        <v>48</v>
      </c>
      <c r="S33" s="93"/>
    </row>
    <row r="34" spans="1:19" s="91" customFormat="1" ht="32.25" customHeight="1">
      <c r="A34" s="501" t="s">
        <v>4</v>
      </c>
      <c r="B34" s="501"/>
      <c r="C34" s="501"/>
      <c r="D34" s="501"/>
      <c r="E34" s="93" t="s">
        <v>0</v>
      </c>
      <c r="F34" s="93" t="s">
        <v>1</v>
      </c>
      <c r="G34" s="492" t="s">
        <v>2</v>
      </c>
      <c r="H34" s="492"/>
      <c r="I34" s="492"/>
      <c r="J34" s="492"/>
      <c r="K34" s="492"/>
      <c r="L34" s="492"/>
      <c r="M34" s="492"/>
      <c r="N34" s="492" t="s">
        <v>3</v>
      </c>
      <c r="O34" s="492"/>
      <c r="P34" s="93"/>
      <c r="Q34" s="275">
        <v>1053</v>
      </c>
      <c r="R34" s="274">
        <v>49</v>
      </c>
      <c r="S34" s="93"/>
    </row>
    <row r="35" spans="17:18" ht="12.75">
      <c r="Q35" s="275">
        <v>1060</v>
      </c>
      <c r="R35" s="274">
        <v>50</v>
      </c>
    </row>
    <row r="36" spans="17:18" ht="12.75">
      <c r="Q36" s="275">
        <v>1066</v>
      </c>
      <c r="R36" s="274">
        <v>51</v>
      </c>
    </row>
    <row r="37" spans="17:18" ht="12.75">
      <c r="Q37" s="276">
        <v>1072</v>
      </c>
      <c r="R37" s="93">
        <v>52</v>
      </c>
    </row>
    <row r="38" spans="17:18" ht="12.75">
      <c r="Q38" s="276">
        <v>1078</v>
      </c>
      <c r="R38" s="93">
        <v>53</v>
      </c>
    </row>
    <row r="39" spans="17:18" ht="12.75">
      <c r="Q39" s="276">
        <v>1084</v>
      </c>
      <c r="R39" s="93">
        <v>54</v>
      </c>
    </row>
    <row r="40" spans="17:18" ht="12.75">
      <c r="Q40" s="276">
        <v>1090</v>
      </c>
      <c r="R40" s="93">
        <v>55</v>
      </c>
    </row>
    <row r="41" spans="17:18" ht="12.75">
      <c r="Q41" s="276">
        <v>1096</v>
      </c>
      <c r="R41" s="93">
        <v>56</v>
      </c>
    </row>
    <row r="42" spans="17:18" ht="12.75">
      <c r="Q42" s="276">
        <v>1102</v>
      </c>
      <c r="R42" s="93">
        <v>57</v>
      </c>
    </row>
    <row r="43" spans="17:18" ht="12.75">
      <c r="Q43" s="276">
        <v>1108</v>
      </c>
      <c r="R43" s="93">
        <v>58</v>
      </c>
    </row>
    <row r="44" spans="17:18" ht="12.75">
      <c r="Q44" s="276">
        <v>1114</v>
      </c>
      <c r="R44" s="93">
        <v>59</v>
      </c>
    </row>
    <row r="45" spans="17:18" ht="12.75">
      <c r="Q45" s="276">
        <v>1120</v>
      </c>
      <c r="R45" s="93">
        <v>60</v>
      </c>
    </row>
    <row r="46" spans="17:18" ht="12.75">
      <c r="Q46" s="276">
        <v>1126</v>
      </c>
      <c r="R46" s="93">
        <v>61</v>
      </c>
    </row>
    <row r="47" spans="17:18" ht="12.75">
      <c r="Q47" s="276">
        <v>1132</v>
      </c>
      <c r="R47" s="93">
        <v>62</v>
      </c>
    </row>
    <row r="48" spans="17:18" ht="12.75">
      <c r="Q48" s="276">
        <v>1138</v>
      </c>
      <c r="R48" s="93">
        <v>63</v>
      </c>
    </row>
    <row r="49" spans="17:18" ht="12.75">
      <c r="Q49" s="276">
        <v>1144</v>
      </c>
      <c r="R49" s="93">
        <v>64</v>
      </c>
    </row>
    <row r="50" spans="17:18" ht="12.75">
      <c r="Q50" s="276">
        <v>1150</v>
      </c>
      <c r="R50" s="93">
        <v>65</v>
      </c>
    </row>
    <row r="51" spans="17:18" ht="12.75">
      <c r="Q51" s="276">
        <v>1156</v>
      </c>
      <c r="R51" s="93">
        <v>66</v>
      </c>
    </row>
    <row r="52" spans="17:18" ht="12.75">
      <c r="Q52" s="276">
        <v>1162</v>
      </c>
      <c r="R52" s="93">
        <v>67</v>
      </c>
    </row>
    <row r="53" spans="17:18" ht="12.75">
      <c r="Q53" s="276">
        <v>1168</v>
      </c>
      <c r="R53" s="93">
        <v>68</v>
      </c>
    </row>
    <row r="54" spans="17:18" ht="12.75">
      <c r="Q54" s="276">
        <v>1174</v>
      </c>
      <c r="R54" s="93">
        <v>69</v>
      </c>
    </row>
    <row r="55" spans="17:18" ht="12.75">
      <c r="Q55" s="276">
        <v>1180</v>
      </c>
      <c r="R55" s="93">
        <v>70</v>
      </c>
    </row>
    <row r="56" spans="17:18" ht="12.75">
      <c r="Q56" s="276">
        <v>1186</v>
      </c>
      <c r="R56" s="93">
        <v>71</v>
      </c>
    </row>
    <row r="57" spans="17:18" ht="12.75">
      <c r="Q57" s="276">
        <v>1192</v>
      </c>
      <c r="R57" s="93">
        <v>72</v>
      </c>
    </row>
    <row r="58" spans="17:18" ht="12.75">
      <c r="Q58" s="276">
        <v>1198</v>
      </c>
      <c r="R58" s="93">
        <v>73</v>
      </c>
    </row>
    <row r="59" spans="17:18" ht="12.75">
      <c r="Q59" s="276">
        <v>1204</v>
      </c>
      <c r="R59" s="93">
        <v>74</v>
      </c>
    </row>
    <row r="60" spans="17:18" ht="12.75">
      <c r="Q60" s="276">
        <v>1210</v>
      </c>
      <c r="R60" s="93">
        <v>75</v>
      </c>
    </row>
    <row r="61" spans="17:18" ht="12.75">
      <c r="Q61" s="276">
        <v>1215</v>
      </c>
      <c r="R61" s="93">
        <v>76</v>
      </c>
    </row>
    <row r="62" spans="17:18" ht="12.75">
      <c r="Q62" s="276">
        <v>1220</v>
      </c>
      <c r="R62" s="93">
        <v>77</v>
      </c>
    </row>
    <row r="63" spans="17:18" ht="12.75">
      <c r="Q63" s="276">
        <v>1225</v>
      </c>
      <c r="R63" s="93">
        <v>78</v>
      </c>
    </row>
    <row r="64" spans="17:18" ht="12.75">
      <c r="Q64" s="276">
        <v>1230</v>
      </c>
      <c r="R64" s="93">
        <v>79</v>
      </c>
    </row>
    <row r="65" spans="17:18" ht="12.75">
      <c r="Q65" s="276">
        <v>1235</v>
      </c>
      <c r="R65" s="93">
        <v>80</v>
      </c>
    </row>
    <row r="66" spans="17:18" ht="12.75">
      <c r="Q66" s="276">
        <v>1240</v>
      </c>
      <c r="R66" s="93">
        <v>81</v>
      </c>
    </row>
    <row r="67" spans="17:18" ht="12.75">
      <c r="Q67" s="276">
        <v>1245</v>
      </c>
      <c r="R67" s="93">
        <v>82</v>
      </c>
    </row>
    <row r="68" spans="17:18" ht="12.75">
      <c r="Q68" s="276">
        <v>1250</v>
      </c>
      <c r="R68" s="93">
        <v>83</v>
      </c>
    </row>
    <row r="69" spans="17:18" ht="12.75">
      <c r="Q69" s="276">
        <v>1255</v>
      </c>
      <c r="R69" s="93">
        <v>84</v>
      </c>
    </row>
    <row r="70" spans="17:18" ht="12.75">
      <c r="Q70" s="276">
        <v>1260</v>
      </c>
      <c r="R70" s="93">
        <v>85</v>
      </c>
    </row>
    <row r="71" spans="17:18" ht="12.75">
      <c r="Q71" s="276">
        <v>1265</v>
      </c>
      <c r="R71" s="93">
        <v>86</v>
      </c>
    </row>
    <row r="72" spans="17:18" ht="12.75">
      <c r="Q72" s="276">
        <v>1270</v>
      </c>
      <c r="R72" s="93">
        <v>87</v>
      </c>
    </row>
    <row r="73" spans="17:18" ht="12.75">
      <c r="Q73" s="276">
        <v>1275</v>
      </c>
      <c r="R73" s="93">
        <v>88</v>
      </c>
    </row>
    <row r="74" spans="17:18" ht="12.75">
      <c r="Q74" s="276">
        <v>1280</v>
      </c>
      <c r="R74" s="93">
        <v>89</v>
      </c>
    </row>
    <row r="75" spans="17:18" ht="12.75">
      <c r="Q75" s="276">
        <v>1285</v>
      </c>
      <c r="R75" s="93">
        <v>90</v>
      </c>
    </row>
    <row r="76" spans="17:18" ht="12.75">
      <c r="Q76" s="276">
        <v>1290</v>
      </c>
      <c r="R76" s="93">
        <v>91</v>
      </c>
    </row>
    <row r="77" spans="17:18" ht="12.75">
      <c r="Q77" s="276">
        <v>1295</v>
      </c>
      <c r="R77" s="93">
        <v>92</v>
      </c>
    </row>
    <row r="78" spans="17:18" ht="12.75">
      <c r="Q78" s="276">
        <v>1300</v>
      </c>
      <c r="R78" s="93">
        <v>93</v>
      </c>
    </row>
    <row r="79" spans="17:18" ht="12.75">
      <c r="Q79" s="275">
        <v>1305</v>
      </c>
      <c r="R79" s="274">
        <v>94</v>
      </c>
    </row>
    <row r="80" spans="17:18" ht="12.75">
      <c r="Q80" s="275">
        <v>1310</v>
      </c>
      <c r="R80" s="274">
        <v>95</v>
      </c>
    </row>
    <row r="81" spans="17:18" ht="12.75">
      <c r="Q81" s="275">
        <v>1314</v>
      </c>
      <c r="R81" s="274">
        <v>96</v>
      </c>
    </row>
    <row r="82" spans="17:18" ht="12.75">
      <c r="Q82" s="275">
        <v>1318</v>
      </c>
      <c r="R82" s="274">
        <v>97</v>
      </c>
    </row>
    <row r="83" spans="17:18" ht="12.75">
      <c r="Q83" s="275">
        <v>1322</v>
      </c>
      <c r="R83" s="274">
        <v>98</v>
      </c>
    </row>
    <row r="84" spans="17:18" ht="12.75">
      <c r="Q84" s="275">
        <v>1326</v>
      </c>
      <c r="R84" s="274">
        <v>99</v>
      </c>
    </row>
    <row r="85" spans="17:18" ht="12.75">
      <c r="Q85" s="275">
        <v>1330</v>
      </c>
      <c r="R85" s="274">
        <v>100</v>
      </c>
    </row>
  </sheetData>
  <sheetProtection/>
  <mergeCells count="23">
    <mergeCell ref="P6:P7"/>
    <mergeCell ref="M3:P3"/>
    <mergeCell ref="C6:C7"/>
    <mergeCell ref="G6:M6"/>
    <mergeCell ref="E6:E7"/>
    <mergeCell ref="A1:O1"/>
    <mergeCell ref="A3:C3"/>
    <mergeCell ref="D3:E3"/>
    <mergeCell ref="F6:F7"/>
    <mergeCell ref="D4:E4"/>
    <mergeCell ref="A4:C4"/>
    <mergeCell ref="D6:D7"/>
    <mergeCell ref="K4:L4"/>
    <mergeCell ref="N6:N7"/>
    <mergeCell ref="A2:P2"/>
    <mergeCell ref="G34:M34"/>
    <mergeCell ref="A6:A7"/>
    <mergeCell ref="B6:B7"/>
    <mergeCell ref="M4:O4"/>
    <mergeCell ref="O6:O7"/>
    <mergeCell ref="N5:O5"/>
    <mergeCell ref="N34:O34"/>
    <mergeCell ref="A34:D3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16:F32 J16:J32" unlockedFormula="1"/>
  </ignoredErrors>
  <drawing r:id="rId1"/>
</worksheet>
</file>

<file path=xl/worksheets/sheet12.xml><?xml version="1.0" encoding="utf-8"?>
<worksheet xmlns="http://schemas.openxmlformats.org/spreadsheetml/2006/main" xmlns:r="http://schemas.openxmlformats.org/officeDocument/2006/relationships">
  <sheetPr>
    <tabColor rgb="FFFFC000"/>
  </sheetPr>
  <dimension ref="A1:R85"/>
  <sheetViews>
    <sheetView view="pageBreakPreview" zoomScale="90" zoomScaleSheetLayoutView="90" zoomScalePageLayoutView="0" workbookViewId="0" topLeftCell="A1">
      <selection activeCell="F16" sqref="F16"/>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7.140625" style="94" bestFit="1" customWidth="1"/>
    <col min="6" max="6" width="43.57421875" style="2" bestFit="1" customWidth="1"/>
    <col min="7" max="12" width="10.8515625" style="2" customWidth="1"/>
    <col min="13" max="13" width="10.7109375" style="2" customWidth="1"/>
    <col min="14" max="14" width="9.140625" style="96" customWidth="1"/>
    <col min="15" max="15" width="10.28125" style="94" customWidth="1"/>
    <col min="16" max="16" width="10.00390625" style="94" customWidth="1"/>
    <col min="17" max="17" width="9.140625" style="275" hidden="1" customWidth="1"/>
    <col min="18" max="18" width="9.140625" style="274" hidden="1" customWidth="1"/>
    <col min="19" max="16384" width="9.140625" style="2" customWidth="1"/>
  </cols>
  <sheetData>
    <row r="1" spans="1:18" ht="48.75" customHeight="1">
      <c r="A1" s="496" t="str">
        <f>'YARIŞMA BİLGİLERİ'!A2:K2</f>
        <v>Türkiye Atletizm Federasyonu
Ankara Atletizm İl Temsilciliği</v>
      </c>
      <c r="B1" s="496"/>
      <c r="C1" s="496"/>
      <c r="D1" s="496"/>
      <c r="E1" s="496"/>
      <c r="F1" s="496"/>
      <c r="G1" s="496"/>
      <c r="H1" s="496"/>
      <c r="I1" s="496"/>
      <c r="J1" s="496"/>
      <c r="K1" s="496"/>
      <c r="L1" s="496"/>
      <c r="M1" s="496"/>
      <c r="N1" s="496"/>
      <c r="O1" s="496"/>
      <c r="P1" s="281"/>
      <c r="Q1" s="275">
        <v>330</v>
      </c>
      <c r="R1" s="274">
        <v>1</v>
      </c>
    </row>
    <row r="2" spans="1:18" ht="25.5" customHeight="1">
      <c r="A2" s="504" t="str">
        <f>'YARIŞMA BİLGİLERİ'!A14:K14</f>
        <v>1.Lig 1.Kademe Yarışmaları</v>
      </c>
      <c r="B2" s="504"/>
      <c r="C2" s="504"/>
      <c r="D2" s="504"/>
      <c r="E2" s="504"/>
      <c r="F2" s="504"/>
      <c r="G2" s="504"/>
      <c r="H2" s="504"/>
      <c r="I2" s="504"/>
      <c r="J2" s="504"/>
      <c r="K2" s="504"/>
      <c r="L2" s="504"/>
      <c r="M2" s="504"/>
      <c r="N2" s="504"/>
      <c r="O2" s="504"/>
      <c r="P2" s="504"/>
      <c r="Q2" s="275">
        <v>347</v>
      </c>
      <c r="R2" s="274">
        <v>2</v>
      </c>
    </row>
    <row r="3" spans="1:18" s="3" customFormat="1" ht="27" customHeight="1">
      <c r="A3" s="497" t="s">
        <v>75</v>
      </c>
      <c r="B3" s="497"/>
      <c r="C3" s="497"/>
      <c r="D3" s="498" t="str">
        <f>'YARIŞMA PROGRAMI'!C13</f>
        <v>Gülle Atma</v>
      </c>
      <c r="E3" s="498"/>
      <c r="F3" s="97"/>
      <c r="G3" s="508"/>
      <c r="H3" s="508"/>
      <c r="I3" s="97"/>
      <c r="J3" s="97"/>
      <c r="K3" s="97"/>
      <c r="L3" s="82" t="s">
        <v>319</v>
      </c>
      <c r="M3" s="507" t="str">
        <f>'YARIŞMA PROGRAMI'!E13</f>
        <v>Emel DERELİ  18.04</v>
      </c>
      <c r="N3" s="507"/>
      <c r="O3" s="507"/>
      <c r="P3" s="507"/>
      <c r="Q3" s="275">
        <v>364</v>
      </c>
      <c r="R3" s="274">
        <v>3</v>
      </c>
    </row>
    <row r="4" spans="1:18" s="3" customFormat="1" ht="17.25" customHeight="1">
      <c r="A4" s="500" t="s">
        <v>76</v>
      </c>
      <c r="B4" s="500"/>
      <c r="C4" s="500"/>
      <c r="D4" s="499" t="str">
        <f>'YARIŞMA BİLGİLERİ'!F21</f>
        <v>1. lig Bayanlar</v>
      </c>
      <c r="E4" s="499"/>
      <c r="F4" s="232" t="s">
        <v>206</v>
      </c>
      <c r="G4" s="190" t="s">
        <v>312</v>
      </c>
      <c r="H4" s="190"/>
      <c r="I4" s="188"/>
      <c r="J4" s="188"/>
      <c r="K4" s="503" t="s">
        <v>74</v>
      </c>
      <c r="L4" s="503"/>
      <c r="M4" s="494" t="str">
        <f>'YARIŞMA PROGRAMI'!B13</f>
        <v>24 Ağustos 2013 - 15.00</v>
      </c>
      <c r="N4" s="494"/>
      <c r="O4" s="494"/>
      <c r="P4" s="188"/>
      <c r="Q4" s="275">
        <v>381</v>
      </c>
      <c r="R4" s="274">
        <v>4</v>
      </c>
    </row>
    <row r="5" spans="1:18" ht="15" customHeight="1">
      <c r="A5" s="4"/>
      <c r="B5" s="4"/>
      <c r="C5" s="4"/>
      <c r="D5" s="8"/>
      <c r="E5" s="5"/>
      <c r="F5" s="6"/>
      <c r="G5" s="7"/>
      <c r="H5" s="7"/>
      <c r="I5" s="7"/>
      <c r="J5" s="7"/>
      <c r="K5" s="7"/>
      <c r="L5" s="7"/>
      <c r="M5" s="7"/>
      <c r="N5" s="471">
        <f ca="1">NOW()</f>
        <v>41510.89800451389</v>
      </c>
      <c r="O5" s="471"/>
      <c r="P5" s="285"/>
      <c r="Q5" s="275">
        <v>398</v>
      </c>
      <c r="R5" s="274">
        <v>5</v>
      </c>
    </row>
    <row r="6" spans="1:18" ht="15.75">
      <c r="A6" s="493" t="s">
        <v>6</v>
      </c>
      <c r="B6" s="493"/>
      <c r="C6" s="502" t="s">
        <v>59</v>
      </c>
      <c r="D6" s="502" t="s">
        <v>78</v>
      </c>
      <c r="E6" s="493" t="s">
        <v>7</v>
      </c>
      <c r="F6" s="493" t="s">
        <v>424</v>
      </c>
      <c r="G6" s="506" t="s">
        <v>311</v>
      </c>
      <c r="H6" s="506"/>
      <c r="I6" s="506"/>
      <c r="J6" s="506"/>
      <c r="K6" s="506"/>
      <c r="L6" s="506"/>
      <c r="M6" s="506"/>
      <c r="N6" s="495" t="s">
        <v>8</v>
      </c>
      <c r="O6" s="495" t="s">
        <v>99</v>
      </c>
      <c r="P6" s="495" t="s">
        <v>9</v>
      </c>
      <c r="Q6" s="275">
        <v>415</v>
      </c>
      <c r="R6" s="274">
        <v>6</v>
      </c>
    </row>
    <row r="7" spans="1:18" ht="30" customHeight="1">
      <c r="A7" s="493"/>
      <c r="B7" s="493"/>
      <c r="C7" s="502"/>
      <c r="D7" s="502"/>
      <c r="E7" s="493"/>
      <c r="F7" s="493"/>
      <c r="G7" s="99">
        <v>1</v>
      </c>
      <c r="H7" s="99">
        <v>2</v>
      </c>
      <c r="I7" s="99">
        <v>3</v>
      </c>
      <c r="J7" s="262" t="s">
        <v>308</v>
      </c>
      <c r="K7" s="99">
        <v>4</v>
      </c>
      <c r="L7" s="99">
        <v>5</v>
      </c>
      <c r="M7" s="99">
        <v>6</v>
      </c>
      <c r="N7" s="495"/>
      <c r="O7" s="495"/>
      <c r="P7" s="495"/>
      <c r="Q7" s="275">
        <v>432</v>
      </c>
      <c r="R7" s="274">
        <v>7</v>
      </c>
    </row>
    <row r="8" spans="1:18" s="88" customFormat="1" ht="49.5" customHeight="1">
      <c r="A8" s="100">
        <v>1</v>
      </c>
      <c r="B8" s="101" t="s">
        <v>212</v>
      </c>
      <c r="C8" s="277">
        <f>IF(ISERROR(VLOOKUP(B8,'KAYIT LİSTESİ'!$B$4:$H$897,2,0)),"",(VLOOKUP(B8,'KAYIT LİSTESİ'!$B$4:$H$897,2,0)))</f>
        <v>635</v>
      </c>
      <c r="D8" s="102">
        <f>IF(ISERROR(VLOOKUP(B8,'KAYIT LİSTESİ'!$B$4:$H$897,4,0)),"",(VLOOKUP(B8,'KAYIT LİSTESİ'!$B$4:$H$897,4,0)))</f>
        <v>34634</v>
      </c>
      <c r="E8" s="185" t="str">
        <f>IF(ISERROR(VLOOKUP(B8,'KAYIT LİSTESİ'!$B$4:$H$897,5,0)),"",(VLOOKUP(B8,'KAYIT LİSTESİ'!$B$4:$H$897,5,0)))</f>
        <v>H.BALA ASLAN</v>
      </c>
      <c r="F8" s="185" t="str">
        <f>IF(ISERROR(VLOOKUP(B8,'KAYIT LİSTESİ'!$B$4:$H$897,6,0)),"",(VLOOKUP(B8,'KAYIT LİSTESİ'!$B$4:$H$897,6,0)))</f>
        <v>MERSİN-MESKİ SPOR</v>
      </c>
      <c r="G8" s="172">
        <v>1061</v>
      </c>
      <c r="H8" s="172">
        <v>1134</v>
      </c>
      <c r="I8" s="172">
        <v>1226</v>
      </c>
      <c r="J8" s="172">
        <f aca="true" t="shared" si="0" ref="J8:J14">MAX(G8:I8)</f>
        <v>1226</v>
      </c>
      <c r="K8" s="172">
        <v>1086</v>
      </c>
      <c r="L8" s="172" t="s">
        <v>584</v>
      </c>
      <c r="M8" s="172">
        <v>1244</v>
      </c>
      <c r="N8" s="356">
        <f aca="true" t="shared" si="1" ref="N8:N14">MAX(G8:M8)</f>
        <v>1244</v>
      </c>
      <c r="O8" s="357">
        <v>8</v>
      </c>
      <c r="P8" s="288"/>
      <c r="Q8" s="275">
        <v>448</v>
      </c>
      <c r="R8" s="274">
        <v>8</v>
      </c>
    </row>
    <row r="9" spans="1:18" s="88" customFormat="1" ht="49.5" customHeight="1">
      <c r="A9" s="100">
        <v>2</v>
      </c>
      <c r="B9" s="101" t="s">
        <v>210</v>
      </c>
      <c r="C9" s="277">
        <f>IF(ISERROR(VLOOKUP(B9,'KAYIT LİSTESİ'!$B$4:$H$897,2,0)),"",(VLOOKUP(B9,'KAYIT LİSTESİ'!$B$4:$H$897,2,0)))</f>
        <v>626</v>
      </c>
      <c r="D9" s="102">
        <f>IF(ISERROR(VLOOKUP(B9,'KAYIT LİSTESİ'!$B$4:$H$897,4,0)),"",(VLOOKUP(B9,'KAYIT LİSTESİ'!$B$4:$H$897,4,0)))</f>
        <v>29601</v>
      </c>
      <c r="E9" s="185" t="str">
        <f>IF(ISERROR(VLOOKUP(B9,'KAYIT LİSTESİ'!$B$4:$H$897,5,0)),"",(VLOOKUP(B9,'KAYIT LİSTESİ'!$B$4:$H$897,5,0)))</f>
        <v>NURAY GEZER</v>
      </c>
      <c r="F9" s="185" t="str">
        <f>IF(ISERROR(VLOOKUP(B9,'KAYIT LİSTESİ'!$B$4:$H$897,6,0)),"",(VLOOKUP(B9,'KAYIT LİSTESİ'!$B$4:$H$897,6,0)))</f>
        <v>RİZE-REŞADİYE ZİHNİ DERİN S.K.</v>
      </c>
      <c r="G9" s="172">
        <v>939</v>
      </c>
      <c r="H9" s="172">
        <v>1016</v>
      </c>
      <c r="I9" s="172">
        <v>1023</v>
      </c>
      <c r="J9" s="172">
        <f t="shared" si="0"/>
        <v>1023</v>
      </c>
      <c r="K9" s="172">
        <v>1086</v>
      </c>
      <c r="L9" s="172" t="s">
        <v>584</v>
      </c>
      <c r="M9" s="172" t="s">
        <v>584</v>
      </c>
      <c r="N9" s="356">
        <f t="shared" si="1"/>
        <v>1086</v>
      </c>
      <c r="O9" s="357">
        <v>7</v>
      </c>
      <c r="P9" s="288"/>
      <c r="Q9" s="275">
        <v>464</v>
      </c>
      <c r="R9" s="274">
        <v>9</v>
      </c>
    </row>
    <row r="10" spans="1:18" s="88" customFormat="1" ht="49.5" customHeight="1">
      <c r="A10" s="100">
        <v>3</v>
      </c>
      <c r="B10" s="101" t="s">
        <v>214</v>
      </c>
      <c r="C10" s="277">
        <f>IF(ISERROR(VLOOKUP(B10,'KAYIT LİSTESİ'!$B$4:$H$897,2,0)),"",(VLOOKUP(B10,'KAYIT LİSTESİ'!$B$4:$H$897,2,0)))</f>
        <v>662</v>
      </c>
      <c r="D10" s="102">
        <f>IF(ISERROR(VLOOKUP(B10,'KAYIT LİSTESİ'!$B$4:$H$897,4,0)),"",(VLOOKUP(B10,'KAYIT LİSTESİ'!$B$4:$H$897,4,0)))</f>
        <v>31048</v>
      </c>
      <c r="E10" s="185" t="str">
        <f>IF(ISERROR(VLOOKUP(B10,'KAYIT LİSTESİ'!$B$4:$H$897,5,0)),"",(VLOOKUP(B10,'KAYIT LİSTESİ'!$B$4:$H$897,5,0)))</f>
        <v>ŞİRİN EKİN</v>
      </c>
      <c r="F10" s="185" t="str">
        <f>IF(ISERROR(VLOOKUP(B10,'KAYIT LİSTESİ'!$B$4:$H$897,6,0)),"",(VLOOKUP(B10,'KAYIT LİSTESİ'!$B$4:$H$897,6,0)))</f>
        <v>MERSİN-B.Ş.BLD. SPOR</v>
      </c>
      <c r="G10" s="172">
        <v>886</v>
      </c>
      <c r="H10" s="172">
        <v>955</v>
      </c>
      <c r="I10" s="172">
        <v>972</v>
      </c>
      <c r="J10" s="172">
        <f t="shared" si="0"/>
        <v>972</v>
      </c>
      <c r="K10" s="172">
        <v>972</v>
      </c>
      <c r="L10" s="172">
        <v>1049</v>
      </c>
      <c r="M10" s="172" t="s">
        <v>584</v>
      </c>
      <c r="N10" s="356">
        <f t="shared" si="1"/>
        <v>1049</v>
      </c>
      <c r="O10" s="357">
        <v>6</v>
      </c>
      <c r="P10" s="288"/>
      <c r="Q10" s="275">
        <v>480</v>
      </c>
      <c r="R10" s="274">
        <v>10</v>
      </c>
    </row>
    <row r="11" spans="1:18" s="88" customFormat="1" ht="49.5" customHeight="1">
      <c r="A11" s="100">
        <v>4</v>
      </c>
      <c r="B11" s="101" t="s">
        <v>213</v>
      </c>
      <c r="C11" s="277">
        <f>IF(ISERROR(VLOOKUP(B11,'KAYIT LİSTESİ'!$B$4:$H$897,2,0)),"",(VLOOKUP(B11,'KAYIT LİSTESİ'!$B$4:$H$897,2,0)))</f>
        <v>614</v>
      </c>
      <c r="D11" s="102">
        <f>IF(ISERROR(VLOOKUP(B11,'KAYIT LİSTESİ'!$B$4:$H$897,4,0)),"",(VLOOKUP(B11,'KAYIT LİSTESİ'!$B$4:$H$897,4,0)))</f>
        <v>34130</v>
      </c>
      <c r="E11" s="185" t="str">
        <f>IF(ISERROR(VLOOKUP(B11,'KAYIT LİSTESİ'!$B$4:$H$897,5,0)),"",(VLOOKUP(B11,'KAYIT LİSTESİ'!$B$4:$H$897,5,0)))</f>
        <v>NESLİHAN ÖZKAN</v>
      </c>
      <c r="F11" s="185" t="str">
        <f>IF(ISERROR(VLOOKUP(B11,'KAYIT LİSTESİ'!$B$4:$H$897,6,0)),"",(VLOOKUP(B11,'KAYIT LİSTESİ'!$B$4:$H$897,6,0)))</f>
        <v>İZMİT-MASTER ATLETİZM KLB.</v>
      </c>
      <c r="G11" s="172">
        <v>970</v>
      </c>
      <c r="H11" s="172" t="s">
        <v>584</v>
      </c>
      <c r="I11" s="172" t="s">
        <v>584</v>
      </c>
      <c r="J11" s="172">
        <f t="shared" si="0"/>
        <v>970</v>
      </c>
      <c r="K11" s="172" t="s">
        <v>584</v>
      </c>
      <c r="L11" s="172" t="s">
        <v>584</v>
      </c>
      <c r="M11" s="172" t="s">
        <v>584</v>
      </c>
      <c r="N11" s="356">
        <f t="shared" si="1"/>
        <v>970</v>
      </c>
      <c r="O11" s="357">
        <v>5</v>
      </c>
      <c r="P11" s="288"/>
      <c r="Q11" s="275">
        <v>496</v>
      </c>
      <c r="R11" s="274">
        <v>11</v>
      </c>
    </row>
    <row r="12" spans="1:18" s="88" customFormat="1" ht="49.5" customHeight="1">
      <c r="A12" s="100">
        <v>5</v>
      </c>
      <c r="B12" s="101" t="s">
        <v>216</v>
      </c>
      <c r="C12" s="277">
        <f>IF(ISERROR(VLOOKUP(B12,'KAYIT LİSTESİ'!$B$4:$H$897,2,0)),"",(VLOOKUP(B12,'KAYIT LİSTESİ'!$B$4:$H$897,2,0)))</f>
        <v>606</v>
      </c>
      <c r="D12" s="102">
        <f>IF(ISERROR(VLOOKUP(B12,'KAYIT LİSTESİ'!$B$4:$H$897,4,0)),"",(VLOOKUP(B12,'KAYIT LİSTESİ'!$B$4:$H$897,4,0)))</f>
        <v>32746</v>
      </c>
      <c r="E12" s="185" t="str">
        <f>IF(ISERROR(VLOOKUP(B12,'KAYIT LİSTESİ'!$B$4:$H$897,5,0)),"",(VLOOKUP(B12,'KAYIT LİSTESİ'!$B$4:$H$897,5,0)))</f>
        <v>SEHER CANTÜRK</v>
      </c>
      <c r="F12" s="185" t="str">
        <f>IF(ISERROR(VLOOKUP(B12,'KAYIT LİSTESİ'!$B$4:$H$897,6,0)),"",(VLOOKUP(B12,'KAYIT LİSTESİ'!$B$4:$H$897,6,0)))</f>
        <v>İSTANBUL-OLİMPİK SPOR</v>
      </c>
      <c r="G12" s="172">
        <v>892</v>
      </c>
      <c r="H12" s="172">
        <v>856</v>
      </c>
      <c r="I12" s="172">
        <v>879</v>
      </c>
      <c r="J12" s="172">
        <f t="shared" si="0"/>
        <v>892</v>
      </c>
      <c r="K12" s="172">
        <v>857</v>
      </c>
      <c r="L12" s="172">
        <v>922</v>
      </c>
      <c r="M12" s="172">
        <v>930</v>
      </c>
      <c r="N12" s="356">
        <f t="shared" si="1"/>
        <v>930</v>
      </c>
      <c r="O12" s="357">
        <v>4</v>
      </c>
      <c r="P12" s="288"/>
      <c r="Q12" s="275">
        <v>512</v>
      </c>
      <c r="R12" s="274">
        <v>12</v>
      </c>
    </row>
    <row r="13" spans="1:18" s="88" customFormat="1" ht="49.5" customHeight="1">
      <c r="A13" s="100">
        <v>6</v>
      </c>
      <c r="B13" s="101" t="s">
        <v>211</v>
      </c>
      <c r="C13" s="277">
        <f>IF(ISERROR(VLOOKUP(B13,'KAYIT LİSTESİ'!$B$4:$H$897,2,0)),"",(VLOOKUP(B13,'KAYIT LİSTESİ'!$B$4:$H$897,2,0)))</f>
        <v>670</v>
      </c>
      <c r="D13" s="102">
        <f>IF(ISERROR(VLOOKUP(B13,'KAYIT LİSTESİ'!$B$4:$H$897,4,0)),"",(VLOOKUP(B13,'KAYIT LİSTESİ'!$B$4:$H$897,4,0)))</f>
        <v>34832</v>
      </c>
      <c r="E13" s="185" t="str">
        <f>IF(ISERROR(VLOOKUP(B13,'KAYIT LİSTESİ'!$B$4:$H$897,5,0)),"",(VLOOKUP(B13,'KAYIT LİSTESİ'!$B$4:$H$897,5,0)))</f>
        <v>MELİKE KARA</v>
      </c>
      <c r="F13" s="185" t="str">
        <f>IF(ISERROR(VLOOKUP(B13,'KAYIT LİSTESİ'!$B$4:$H$897,6,0)),"",(VLOOKUP(B13,'KAYIT LİSTESİ'!$B$4:$H$897,6,0)))</f>
        <v>BURSA-OSMANGAZİ BLD.SP.</v>
      </c>
      <c r="G13" s="172">
        <v>700</v>
      </c>
      <c r="H13" s="172">
        <v>835</v>
      </c>
      <c r="I13" s="172">
        <v>817</v>
      </c>
      <c r="J13" s="172">
        <f t="shared" si="0"/>
        <v>835</v>
      </c>
      <c r="K13" s="172">
        <v>761</v>
      </c>
      <c r="L13" s="172">
        <v>871</v>
      </c>
      <c r="M13" s="172">
        <v>871</v>
      </c>
      <c r="N13" s="356">
        <f t="shared" si="1"/>
        <v>871</v>
      </c>
      <c r="O13" s="357">
        <v>3</v>
      </c>
      <c r="P13" s="288"/>
      <c r="Q13" s="275">
        <v>528</v>
      </c>
      <c r="R13" s="274">
        <v>13</v>
      </c>
    </row>
    <row r="14" spans="1:18" s="88" customFormat="1" ht="49.5" customHeight="1">
      <c r="A14" s="100">
        <v>7</v>
      </c>
      <c r="B14" s="101" t="s">
        <v>215</v>
      </c>
      <c r="C14" s="277">
        <f>IF(ISERROR(VLOOKUP(B14,'KAYIT LİSTESİ'!$B$4:$H$897,2,0)),"",(VLOOKUP(B14,'KAYIT LİSTESİ'!$B$4:$H$897,2,0)))</f>
        <v>647</v>
      </c>
      <c r="D14" s="102">
        <f>IF(ISERROR(VLOOKUP(B14,'KAYIT LİSTESİ'!$B$4:$H$897,4,0)),"",(VLOOKUP(B14,'KAYIT LİSTESİ'!$B$4:$H$897,4,0)))</f>
        <v>35732</v>
      </c>
      <c r="E14" s="185" t="str">
        <f>IF(ISERROR(VLOOKUP(B14,'KAYIT LİSTESİ'!$B$4:$H$897,5,0)),"",(VLOOKUP(B14,'KAYIT LİSTESİ'!$B$4:$H$897,5,0)))</f>
        <v>ELİF ONAYDAR</v>
      </c>
      <c r="F14" s="185" t="str">
        <f>IF(ISERROR(VLOOKUP(B14,'KAYIT LİSTESİ'!$B$4:$H$897,6,0)),"",(VLOOKUP(B14,'KAYIT LİSTESİ'!$B$4:$H$897,6,0)))</f>
        <v>SAKARYA-B.Ş.BLD.SPOR</v>
      </c>
      <c r="G14" s="172">
        <v>656</v>
      </c>
      <c r="H14" s="172" t="s">
        <v>584</v>
      </c>
      <c r="I14" s="172">
        <v>629</v>
      </c>
      <c r="J14" s="172">
        <f t="shared" si="0"/>
        <v>656</v>
      </c>
      <c r="K14" s="172">
        <v>590</v>
      </c>
      <c r="L14" s="172">
        <v>651</v>
      </c>
      <c r="M14" s="172" t="s">
        <v>584</v>
      </c>
      <c r="N14" s="356">
        <f t="shared" si="1"/>
        <v>656</v>
      </c>
      <c r="O14" s="357">
        <v>2</v>
      </c>
      <c r="P14" s="288"/>
      <c r="Q14" s="275">
        <v>544</v>
      </c>
      <c r="R14" s="274">
        <v>14</v>
      </c>
    </row>
    <row r="15" spans="1:18" s="88" customFormat="1" ht="49.5" customHeight="1">
      <c r="A15" s="100"/>
      <c r="B15" s="101" t="s">
        <v>217</v>
      </c>
      <c r="C15" s="277">
        <f>IF(ISERROR(VLOOKUP(B15,'KAYIT LİSTESİ'!$B$4:$H$897,2,0)),"",(VLOOKUP(B15,'KAYIT LİSTESİ'!$B$4:$H$897,2,0)))</f>
      </c>
      <c r="D15" s="102">
        <f>IF(ISERROR(VLOOKUP(B15,'KAYIT LİSTESİ'!$B$4:$H$897,4,0)),"",(VLOOKUP(B15,'KAYIT LİSTESİ'!$B$4:$H$897,4,0)))</f>
      </c>
      <c r="E15" s="185">
        <f>IF(ISERROR(VLOOKUP(B15,'KAYIT LİSTESİ'!$B$4:$H$897,5,0)),"",(VLOOKUP(B15,'KAYIT LİSTESİ'!$B$4:$H$897,5,0)))</f>
      </c>
      <c r="F15" s="185">
        <f>IF(ISERROR(VLOOKUP(B15,'KAYIT LİSTESİ'!$B$4:$H$897,6,0)),"",(VLOOKUP(B15,'KAYIT LİSTESİ'!$B$4:$H$897,6,0)))</f>
      </c>
      <c r="G15" s="172"/>
      <c r="H15" s="172"/>
      <c r="I15" s="172"/>
      <c r="J15" s="184">
        <f aca="true" t="shared" si="2" ref="J15:J32">MAX(G15:I15)</f>
        <v>0</v>
      </c>
      <c r="K15" s="214"/>
      <c r="L15" s="214"/>
      <c r="M15" s="214"/>
      <c r="N15" s="183">
        <f aca="true" t="shared" si="3" ref="N15:N32">MAX(G15:M15)</f>
        <v>0</v>
      </c>
      <c r="O15" s="277"/>
      <c r="P15" s="288"/>
      <c r="Q15" s="275">
        <v>560</v>
      </c>
      <c r="R15" s="274">
        <v>15</v>
      </c>
    </row>
    <row r="16" spans="1:18" s="88" customFormat="1" ht="49.5" customHeight="1">
      <c r="A16" s="100"/>
      <c r="B16" s="101" t="s">
        <v>218</v>
      </c>
      <c r="C16" s="277">
        <f>IF(ISERROR(VLOOKUP(B16,'KAYIT LİSTESİ'!$B$4:$H$897,2,0)),"",(VLOOKUP(B16,'KAYIT LİSTESİ'!$B$4:$H$897,2,0)))</f>
      </c>
      <c r="D16" s="102">
        <f>IF(ISERROR(VLOOKUP(B16,'KAYIT LİSTESİ'!$B$4:$H$897,4,0)),"",(VLOOKUP(B16,'KAYIT LİSTESİ'!$B$4:$H$897,4,0)))</f>
      </c>
      <c r="E16" s="185">
        <f>IF(ISERROR(VLOOKUP(B16,'KAYIT LİSTESİ'!$B$4:$H$897,5,0)),"",(VLOOKUP(B16,'KAYIT LİSTESİ'!$B$4:$H$897,5,0)))</f>
      </c>
      <c r="F16" s="185">
        <f>IF(ISERROR(VLOOKUP(B16,'KAYIT LİSTESİ'!$B$4:$H$897,6,0)),"",(VLOOKUP(B16,'KAYIT LİSTESİ'!$B$4:$H$897,6,0)))</f>
      </c>
      <c r="G16" s="172"/>
      <c r="H16" s="172"/>
      <c r="I16" s="172"/>
      <c r="J16" s="184">
        <f t="shared" si="2"/>
        <v>0</v>
      </c>
      <c r="K16" s="214"/>
      <c r="L16" s="214"/>
      <c r="M16" s="214"/>
      <c r="N16" s="183">
        <f t="shared" si="3"/>
        <v>0</v>
      </c>
      <c r="O16" s="277"/>
      <c r="P16" s="288"/>
      <c r="Q16" s="275">
        <v>576</v>
      </c>
      <c r="R16" s="274">
        <v>16</v>
      </c>
    </row>
    <row r="17" spans="1:18" s="88" customFormat="1" ht="49.5" customHeight="1">
      <c r="A17" s="100"/>
      <c r="B17" s="101" t="s">
        <v>219</v>
      </c>
      <c r="C17" s="277">
        <f>IF(ISERROR(VLOOKUP(B17,'KAYIT LİSTESİ'!$B$4:$H$897,2,0)),"",(VLOOKUP(B17,'KAYIT LİSTESİ'!$B$4:$H$897,2,0)))</f>
      </c>
      <c r="D17" s="102">
        <f>IF(ISERROR(VLOOKUP(B17,'KAYIT LİSTESİ'!$B$4:$H$897,4,0)),"",(VLOOKUP(B17,'KAYIT LİSTESİ'!$B$4:$H$897,4,0)))</f>
      </c>
      <c r="E17" s="185">
        <f>IF(ISERROR(VLOOKUP(B17,'KAYIT LİSTESİ'!$B$4:$H$897,5,0)),"",(VLOOKUP(B17,'KAYIT LİSTESİ'!$B$4:$H$897,5,0)))</f>
      </c>
      <c r="F17" s="185">
        <f>IF(ISERROR(VLOOKUP(B17,'KAYIT LİSTESİ'!$B$4:$H$897,6,0)),"",(VLOOKUP(B17,'KAYIT LİSTESİ'!$B$4:$H$897,6,0)))</f>
      </c>
      <c r="G17" s="172"/>
      <c r="H17" s="172"/>
      <c r="I17" s="172"/>
      <c r="J17" s="184">
        <f t="shared" si="2"/>
        <v>0</v>
      </c>
      <c r="K17" s="214"/>
      <c r="L17" s="214"/>
      <c r="M17" s="214"/>
      <c r="N17" s="183">
        <f t="shared" si="3"/>
        <v>0</v>
      </c>
      <c r="O17" s="277"/>
      <c r="P17" s="288"/>
      <c r="Q17" s="275">
        <v>592</v>
      </c>
      <c r="R17" s="274">
        <v>17</v>
      </c>
    </row>
    <row r="18" spans="1:18" s="88" customFormat="1" ht="49.5" customHeight="1">
      <c r="A18" s="100"/>
      <c r="B18" s="101" t="s">
        <v>220</v>
      </c>
      <c r="C18" s="277">
        <f>IF(ISERROR(VLOOKUP(B18,'KAYIT LİSTESİ'!$B$4:$H$897,2,0)),"",(VLOOKUP(B18,'KAYIT LİSTESİ'!$B$4:$H$897,2,0)))</f>
      </c>
      <c r="D18" s="102">
        <f>IF(ISERROR(VLOOKUP(B18,'KAYIT LİSTESİ'!$B$4:$H$897,4,0)),"",(VLOOKUP(B18,'KAYIT LİSTESİ'!$B$4:$H$897,4,0)))</f>
      </c>
      <c r="E18" s="185">
        <f>IF(ISERROR(VLOOKUP(B18,'KAYIT LİSTESİ'!$B$4:$H$897,5,0)),"",(VLOOKUP(B18,'KAYIT LİSTESİ'!$B$4:$H$897,5,0)))</f>
      </c>
      <c r="F18" s="185">
        <f>IF(ISERROR(VLOOKUP(B18,'KAYIT LİSTESİ'!$B$4:$H$897,6,0)),"",(VLOOKUP(B18,'KAYIT LİSTESİ'!$B$4:$H$897,6,0)))</f>
      </c>
      <c r="G18" s="172"/>
      <c r="H18" s="172"/>
      <c r="I18" s="172"/>
      <c r="J18" s="184">
        <f t="shared" si="2"/>
        <v>0</v>
      </c>
      <c r="K18" s="214"/>
      <c r="L18" s="214"/>
      <c r="M18" s="214"/>
      <c r="N18" s="183">
        <f t="shared" si="3"/>
        <v>0</v>
      </c>
      <c r="O18" s="277"/>
      <c r="P18" s="288"/>
      <c r="Q18" s="275">
        <v>608</v>
      </c>
      <c r="R18" s="274">
        <v>18</v>
      </c>
    </row>
    <row r="19" spans="1:18" s="88" customFormat="1" ht="49.5" customHeight="1">
      <c r="A19" s="100"/>
      <c r="B19" s="101" t="s">
        <v>221</v>
      </c>
      <c r="C19" s="277">
        <f>IF(ISERROR(VLOOKUP(B19,'KAYIT LİSTESİ'!$B$4:$H$897,2,0)),"",(VLOOKUP(B19,'KAYIT LİSTESİ'!$B$4:$H$897,2,0)))</f>
      </c>
      <c r="D19" s="102">
        <f>IF(ISERROR(VLOOKUP(B19,'KAYIT LİSTESİ'!$B$4:$H$897,4,0)),"",(VLOOKUP(B19,'KAYIT LİSTESİ'!$B$4:$H$897,4,0)))</f>
      </c>
      <c r="E19" s="185">
        <f>IF(ISERROR(VLOOKUP(B19,'KAYIT LİSTESİ'!$B$4:$H$897,5,0)),"",(VLOOKUP(B19,'KAYIT LİSTESİ'!$B$4:$H$897,5,0)))</f>
      </c>
      <c r="F19" s="185">
        <f>IF(ISERROR(VLOOKUP(B19,'KAYIT LİSTESİ'!$B$4:$H$897,6,0)),"",(VLOOKUP(B19,'KAYIT LİSTESİ'!$B$4:$H$897,6,0)))</f>
      </c>
      <c r="G19" s="172"/>
      <c r="H19" s="172"/>
      <c r="I19" s="172"/>
      <c r="J19" s="184">
        <f t="shared" si="2"/>
        <v>0</v>
      </c>
      <c r="K19" s="214"/>
      <c r="L19" s="214"/>
      <c r="M19" s="214"/>
      <c r="N19" s="183">
        <f t="shared" si="3"/>
        <v>0</v>
      </c>
      <c r="O19" s="277"/>
      <c r="P19" s="288"/>
      <c r="Q19" s="275">
        <v>624</v>
      </c>
      <c r="R19" s="274">
        <v>19</v>
      </c>
    </row>
    <row r="20" spans="1:18" s="88" customFormat="1" ht="49.5" customHeight="1">
      <c r="A20" s="100"/>
      <c r="B20" s="101" t="s">
        <v>222</v>
      </c>
      <c r="C20" s="277">
        <f>IF(ISERROR(VLOOKUP(B20,'KAYIT LİSTESİ'!$B$4:$H$897,2,0)),"",(VLOOKUP(B20,'KAYIT LİSTESİ'!$B$4:$H$897,2,0)))</f>
      </c>
      <c r="D20" s="102">
        <f>IF(ISERROR(VLOOKUP(B20,'KAYIT LİSTESİ'!$B$4:$H$897,4,0)),"",(VLOOKUP(B20,'KAYIT LİSTESİ'!$B$4:$H$897,4,0)))</f>
      </c>
      <c r="E20" s="185">
        <f>IF(ISERROR(VLOOKUP(B20,'KAYIT LİSTESİ'!$B$4:$H$897,5,0)),"",(VLOOKUP(B20,'KAYIT LİSTESİ'!$B$4:$H$897,5,0)))</f>
      </c>
      <c r="F20" s="185">
        <f>IF(ISERROR(VLOOKUP(B20,'KAYIT LİSTESİ'!$B$4:$H$897,6,0)),"",(VLOOKUP(B20,'KAYIT LİSTESİ'!$B$4:$H$897,6,0)))</f>
      </c>
      <c r="G20" s="172"/>
      <c r="H20" s="172"/>
      <c r="I20" s="172"/>
      <c r="J20" s="184">
        <f t="shared" si="2"/>
        <v>0</v>
      </c>
      <c r="K20" s="214"/>
      <c r="L20" s="214"/>
      <c r="M20" s="214"/>
      <c r="N20" s="183">
        <f t="shared" si="3"/>
        <v>0</v>
      </c>
      <c r="O20" s="277"/>
      <c r="P20" s="288"/>
      <c r="Q20" s="275">
        <v>640</v>
      </c>
      <c r="R20" s="274">
        <v>20</v>
      </c>
    </row>
    <row r="21" spans="1:18" s="88" customFormat="1" ht="49.5" customHeight="1">
      <c r="A21" s="100"/>
      <c r="B21" s="101" t="s">
        <v>223</v>
      </c>
      <c r="C21" s="277">
        <f>IF(ISERROR(VLOOKUP(B21,'KAYIT LİSTESİ'!$B$4:$H$897,2,0)),"",(VLOOKUP(B21,'KAYIT LİSTESİ'!$B$4:$H$897,2,0)))</f>
      </c>
      <c r="D21" s="102">
        <f>IF(ISERROR(VLOOKUP(B21,'KAYIT LİSTESİ'!$B$4:$H$897,4,0)),"",(VLOOKUP(B21,'KAYIT LİSTESİ'!$B$4:$H$897,4,0)))</f>
      </c>
      <c r="E21" s="185">
        <f>IF(ISERROR(VLOOKUP(B21,'KAYIT LİSTESİ'!$B$4:$H$897,5,0)),"",(VLOOKUP(B21,'KAYIT LİSTESİ'!$B$4:$H$897,5,0)))</f>
      </c>
      <c r="F21" s="185">
        <f>IF(ISERROR(VLOOKUP(B21,'KAYIT LİSTESİ'!$B$4:$H$897,6,0)),"",(VLOOKUP(B21,'KAYIT LİSTESİ'!$B$4:$H$897,6,0)))</f>
      </c>
      <c r="G21" s="172"/>
      <c r="H21" s="172"/>
      <c r="I21" s="172"/>
      <c r="J21" s="184">
        <f t="shared" si="2"/>
        <v>0</v>
      </c>
      <c r="K21" s="214"/>
      <c r="L21" s="214"/>
      <c r="M21" s="214"/>
      <c r="N21" s="183">
        <f t="shared" si="3"/>
        <v>0</v>
      </c>
      <c r="O21" s="277"/>
      <c r="P21" s="288"/>
      <c r="Q21" s="275">
        <v>656</v>
      </c>
      <c r="R21" s="274">
        <v>21</v>
      </c>
    </row>
    <row r="22" spans="1:18" s="88" customFormat="1" ht="49.5" customHeight="1">
      <c r="A22" s="100"/>
      <c r="B22" s="101" t="s">
        <v>224</v>
      </c>
      <c r="C22" s="277">
        <f>IF(ISERROR(VLOOKUP(B22,'KAYIT LİSTESİ'!$B$4:$H$897,2,0)),"",(VLOOKUP(B22,'KAYIT LİSTESİ'!$B$4:$H$897,2,0)))</f>
      </c>
      <c r="D22" s="102">
        <f>IF(ISERROR(VLOOKUP(B22,'KAYIT LİSTESİ'!$B$4:$H$897,4,0)),"",(VLOOKUP(B22,'KAYIT LİSTESİ'!$B$4:$H$897,4,0)))</f>
      </c>
      <c r="E22" s="185">
        <f>IF(ISERROR(VLOOKUP(B22,'KAYIT LİSTESİ'!$B$4:$H$897,5,0)),"",(VLOOKUP(B22,'KAYIT LİSTESİ'!$B$4:$H$897,5,0)))</f>
      </c>
      <c r="F22" s="185">
        <f>IF(ISERROR(VLOOKUP(B22,'KAYIT LİSTESİ'!$B$4:$H$897,6,0)),"",(VLOOKUP(B22,'KAYIT LİSTESİ'!$B$4:$H$897,6,0)))</f>
      </c>
      <c r="G22" s="172"/>
      <c r="H22" s="172"/>
      <c r="I22" s="172"/>
      <c r="J22" s="184">
        <f t="shared" si="2"/>
        <v>0</v>
      </c>
      <c r="K22" s="214"/>
      <c r="L22" s="214"/>
      <c r="M22" s="214"/>
      <c r="N22" s="183">
        <f t="shared" si="3"/>
        <v>0</v>
      </c>
      <c r="O22" s="277"/>
      <c r="P22" s="288"/>
      <c r="Q22" s="275">
        <v>672</v>
      </c>
      <c r="R22" s="274">
        <v>22</v>
      </c>
    </row>
    <row r="23" spans="1:18" s="88" customFormat="1" ht="49.5" customHeight="1">
      <c r="A23" s="100"/>
      <c r="B23" s="101" t="s">
        <v>225</v>
      </c>
      <c r="C23" s="277">
        <f>IF(ISERROR(VLOOKUP(B23,'KAYIT LİSTESİ'!$B$4:$H$897,2,0)),"",(VLOOKUP(B23,'KAYIT LİSTESİ'!$B$4:$H$897,2,0)))</f>
      </c>
      <c r="D23" s="102">
        <f>IF(ISERROR(VLOOKUP(B23,'KAYIT LİSTESİ'!$B$4:$H$897,4,0)),"",(VLOOKUP(B23,'KAYIT LİSTESİ'!$B$4:$H$897,4,0)))</f>
      </c>
      <c r="E23" s="185">
        <f>IF(ISERROR(VLOOKUP(B23,'KAYIT LİSTESİ'!$B$4:$H$897,5,0)),"",(VLOOKUP(B23,'KAYIT LİSTESİ'!$B$4:$H$897,5,0)))</f>
      </c>
      <c r="F23" s="185">
        <f>IF(ISERROR(VLOOKUP(B23,'KAYIT LİSTESİ'!$B$4:$H$897,6,0)),"",(VLOOKUP(B23,'KAYIT LİSTESİ'!$B$4:$H$897,6,0)))</f>
      </c>
      <c r="G23" s="172"/>
      <c r="H23" s="172"/>
      <c r="I23" s="172"/>
      <c r="J23" s="184">
        <f t="shared" si="2"/>
        <v>0</v>
      </c>
      <c r="K23" s="214"/>
      <c r="L23" s="214"/>
      <c r="M23" s="214"/>
      <c r="N23" s="183">
        <f t="shared" si="3"/>
        <v>0</v>
      </c>
      <c r="O23" s="277"/>
      <c r="P23" s="288"/>
      <c r="Q23" s="275">
        <v>688</v>
      </c>
      <c r="R23" s="274">
        <v>23</v>
      </c>
    </row>
    <row r="24" spans="1:18" s="88" customFormat="1" ht="49.5" customHeight="1">
      <c r="A24" s="100"/>
      <c r="B24" s="101" t="s">
        <v>226</v>
      </c>
      <c r="C24" s="277">
        <f>IF(ISERROR(VLOOKUP(B24,'KAYIT LİSTESİ'!$B$4:$H$897,2,0)),"",(VLOOKUP(B24,'KAYIT LİSTESİ'!$B$4:$H$897,2,0)))</f>
      </c>
      <c r="D24" s="102">
        <f>IF(ISERROR(VLOOKUP(B24,'KAYIT LİSTESİ'!$B$4:$H$897,4,0)),"",(VLOOKUP(B24,'KAYIT LİSTESİ'!$B$4:$H$897,4,0)))</f>
      </c>
      <c r="E24" s="185">
        <f>IF(ISERROR(VLOOKUP(B24,'KAYIT LİSTESİ'!$B$4:$H$897,5,0)),"",(VLOOKUP(B24,'KAYIT LİSTESİ'!$B$4:$H$897,5,0)))</f>
      </c>
      <c r="F24" s="185">
        <f>IF(ISERROR(VLOOKUP(B24,'KAYIT LİSTESİ'!$B$4:$H$897,6,0)),"",(VLOOKUP(B24,'KAYIT LİSTESİ'!$B$4:$H$897,6,0)))</f>
      </c>
      <c r="G24" s="172"/>
      <c r="H24" s="172"/>
      <c r="I24" s="172"/>
      <c r="J24" s="184">
        <f t="shared" si="2"/>
        <v>0</v>
      </c>
      <c r="K24" s="214"/>
      <c r="L24" s="214"/>
      <c r="M24" s="214"/>
      <c r="N24" s="183">
        <f t="shared" si="3"/>
        <v>0</v>
      </c>
      <c r="O24" s="277"/>
      <c r="P24" s="288"/>
      <c r="Q24" s="275">
        <v>704</v>
      </c>
      <c r="R24" s="274">
        <v>24</v>
      </c>
    </row>
    <row r="25" spans="1:18" s="88" customFormat="1" ht="49.5" customHeight="1">
      <c r="A25" s="100"/>
      <c r="B25" s="101" t="s">
        <v>227</v>
      </c>
      <c r="C25" s="277">
        <f>IF(ISERROR(VLOOKUP(B25,'KAYIT LİSTESİ'!$B$4:$H$897,2,0)),"",(VLOOKUP(B25,'KAYIT LİSTESİ'!$B$4:$H$897,2,0)))</f>
      </c>
      <c r="D25" s="102">
        <f>IF(ISERROR(VLOOKUP(B25,'KAYIT LİSTESİ'!$B$4:$H$897,4,0)),"",(VLOOKUP(B25,'KAYIT LİSTESİ'!$B$4:$H$897,4,0)))</f>
      </c>
      <c r="E25" s="185">
        <f>IF(ISERROR(VLOOKUP(B25,'KAYIT LİSTESİ'!$B$4:$H$897,5,0)),"",(VLOOKUP(B25,'KAYIT LİSTESİ'!$B$4:$H$897,5,0)))</f>
      </c>
      <c r="F25" s="185">
        <f>IF(ISERROR(VLOOKUP(B25,'KAYIT LİSTESİ'!$B$4:$H$897,6,0)),"",(VLOOKUP(B25,'KAYIT LİSTESİ'!$B$4:$H$897,6,0)))</f>
      </c>
      <c r="G25" s="172"/>
      <c r="H25" s="172"/>
      <c r="I25" s="172"/>
      <c r="J25" s="184">
        <f t="shared" si="2"/>
        <v>0</v>
      </c>
      <c r="K25" s="214"/>
      <c r="L25" s="214"/>
      <c r="M25" s="214"/>
      <c r="N25" s="183">
        <f t="shared" si="3"/>
        <v>0</v>
      </c>
      <c r="O25" s="277"/>
      <c r="P25" s="288"/>
      <c r="Q25" s="275">
        <v>720</v>
      </c>
      <c r="R25" s="274">
        <v>25</v>
      </c>
    </row>
    <row r="26" spans="1:18" s="88" customFormat="1" ht="49.5" customHeight="1">
      <c r="A26" s="100"/>
      <c r="B26" s="101" t="s">
        <v>228</v>
      </c>
      <c r="C26" s="277">
        <f>IF(ISERROR(VLOOKUP(B26,'KAYIT LİSTESİ'!$B$4:$H$897,2,0)),"",(VLOOKUP(B26,'KAYIT LİSTESİ'!$B$4:$H$897,2,0)))</f>
      </c>
      <c r="D26" s="102">
        <f>IF(ISERROR(VLOOKUP(B26,'KAYIT LİSTESİ'!$B$4:$H$897,4,0)),"",(VLOOKUP(B26,'KAYIT LİSTESİ'!$B$4:$H$897,4,0)))</f>
      </c>
      <c r="E26" s="185">
        <f>IF(ISERROR(VLOOKUP(B26,'KAYIT LİSTESİ'!$B$4:$H$897,5,0)),"",(VLOOKUP(B26,'KAYIT LİSTESİ'!$B$4:$H$897,5,0)))</f>
      </c>
      <c r="F26" s="185">
        <f>IF(ISERROR(VLOOKUP(B26,'KAYIT LİSTESİ'!$B$4:$H$897,6,0)),"",(VLOOKUP(B26,'KAYIT LİSTESİ'!$B$4:$H$897,6,0)))</f>
      </c>
      <c r="G26" s="172"/>
      <c r="H26" s="172"/>
      <c r="I26" s="172"/>
      <c r="J26" s="184">
        <f t="shared" si="2"/>
        <v>0</v>
      </c>
      <c r="K26" s="214"/>
      <c r="L26" s="214"/>
      <c r="M26" s="214"/>
      <c r="N26" s="183">
        <f t="shared" si="3"/>
        <v>0</v>
      </c>
      <c r="O26" s="277"/>
      <c r="P26" s="288"/>
      <c r="Q26" s="275">
        <v>736</v>
      </c>
      <c r="R26" s="274">
        <v>26</v>
      </c>
    </row>
    <row r="27" spans="1:18" s="88" customFormat="1" ht="49.5" customHeight="1">
      <c r="A27" s="100"/>
      <c r="B27" s="101" t="s">
        <v>229</v>
      </c>
      <c r="C27" s="277">
        <f>IF(ISERROR(VLOOKUP(B27,'KAYIT LİSTESİ'!$B$4:$H$897,2,0)),"",(VLOOKUP(B27,'KAYIT LİSTESİ'!$B$4:$H$897,2,0)))</f>
      </c>
      <c r="D27" s="102">
        <f>IF(ISERROR(VLOOKUP(B27,'KAYIT LİSTESİ'!$B$4:$H$897,4,0)),"",(VLOOKUP(B27,'KAYIT LİSTESİ'!$B$4:$H$897,4,0)))</f>
      </c>
      <c r="E27" s="185">
        <f>IF(ISERROR(VLOOKUP(B27,'KAYIT LİSTESİ'!$B$4:$H$897,5,0)),"",(VLOOKUP(B27,'KAYIT LİSTESİ'!$B$4:$H$897,5,0)))</f>
      </c>
      <c r="F27" s="185">
        <f>IF(ISERROR(VLOOKUP(B27,'KAYIT LİSTESİ'!$B$4:$H$897,6,0)),"",(VLOOKUP(B27,'KAYIT LİSTESİ'!$B$4:$H$897,6,0)))</f>
      </c>
      <c r="G27" s="172"/>
      <c r="H27" s="172"/>
      <c r="I27" s="172"/>
      <c r="J27" s="184">
        <f t="shared" si="2"/>
        <v>0</v>
      </c>
      <c r="K27" s="214"/>
      <c r="L27" s="214"/>
      <c r="M27" s="214"/>
      <c r="N27" s="183">
        <f t="shared" si="3"/>
        <v>0</v>
      </c>
      <c r="O27" s="277"/>
      <c r="P27" s="288"/>
      <c r="Q27" s="275">
        <v>752</v>
      </c>
      <c r="R27" s="274">
        <v>27</v>
      </c>
    </row>
    <row r="28" spans="1:18" s="88" customFormat="1" ht="49.5" customHeight="1">
      <c r="A28" s="100"/>
      <c r="B28" s="101" t="s">
        <v>230</v>
      </c>
      <c r="C28" s="277">
        <f>IF(ISERROR(VLOOKUP(B28,'KAYIT LİSTESİ'!$B$4:$H$897,2,0)),"",(VLOOKUP(B28,'KAYIT LİSTESİ'!$B$4:$H$897,2,0)))</f>
      </c>
      <c r="D28" s="102">
        <f>IF(ISERROR(VLOOKUP(B28,'KAYIT LİSTESİ'!$B$4:$H$897,4,0)),"",(VLOOKUP(B28,'KAYIT LİSTESİ'!$B$4:$H$897,4,0)))</f>
      </c>
      <c r="E28" s="185">
        <f>IF(ISERROR(VLOOKUP(B28,'KAYIT LİSTESİ'!$B$4:$H$897,5,0)),"",(VLOOKUP(B28,'KAYIT LİSTESİ'!$B$4:$H$897,5,0)))</f>
      </c>
      <c r="F28" s="185">
        <f>IF(ISERROR(VLOOKUP(B28,'KAYIT LİSTESİ'!$B$4:$H$897,6,0)),"",(VLOOKUP(B28,'KAYIT LİSTESİ'!$B$4:$H$897,6,0)))</f>
      </c>
      <c r="G28" s="172"/>
      <c r="H28" s="172"/>
      <c r="I28" s="172"/>
      <c r="J28" s="184">
        <f t="shared" si="2"/>
        <v>0</v>
      </c>
      <c r="K28" s="214"/>
      <c r="L28" s="214"/>
      <c r="M28" s="214"/>
      <c r="N28" s="183">
        <f t="shared" si="3"/>
        <v>0</v>
      </c>
      <c r="O28" s="277"/>
      <c r="P28" s="288"/>
      <c r="Q28" s="275">
        <v>768</v>
      </c>
      <c r="R28" s="274">
        <v>28</v>
      </c>
    </row>
    <row r="29" spans="1:18" s="88" customFormat="1" ht="49.5" customHeight="1">
      <c r="A29" s="100"/>
      <c r="B29" s="101" t="s">
        <v>231</v>
      </c>
      <c r="C29" s="277">
        <f>IF(ISERROR(VLOOKUP(B29,'KAYIT LİSTESİ'!$B$4:$H$897,2,0)),"",(VLOOKUP(B29,'KAYIT LİSTESİ'!$B$4:$H$897,2,0)))</f>
      </c>
      <c r="D29" s="102">
        <f>IF(ISERROR(VLOOKUP(B29,'KAYIT LİSTESİ'!$B$4:$H$897,4,0)),"",(VLOOKUP(B29,'KAYIT LİSTESİ'!$B$4:$H$897,4,0)))</f>
      </c>
      <c r="E29" s="185">
        <f>IF(ISERROR(VLOOKUP(B29,'KAYIT LİSTESİ'!$B$4:$H$897,5,0)),"",(VLOOKUP(B29,'KAYIT LİSTESİ'!$B$4:$H$897,5,0)))</f>
      </c>
      <c r="F29" s="185">
        <f>IF(ISERROR(VLOOKUP(B29,'KAYIT LİSTESİ'!$B$4:$H$897,6,0)),"",(VLOOKUP(B29,'KAYIT LİSTESİ'!$B$4:$H$897,6,0)))</f>
      </c>
      <c r="G29" s="172"/>
      <c r="H29" s="172"/>
      <c r="I29" s="172"/>
      <c r="J29" s="184">
        <f t="shared" si="2"/>
        <v>0</v>
      </c>
      <c r="K29" s="214"/>
      <c r="L29" s="214"/>
      <c r="M29" s="214"/>
      <c r="N29" s="183">
        <f t="shared" si="3"/>
        <v>0</v>
      </c>
      <c r="O29" s="277"/>
      <c r="P29" s="288"/>
      <c r="Q29" s="275">
        <v>784</v>
      </c>
      <c r="R29" s="274">
        <v>29</v>
      </c>
    </row>
    <row r="30" spans="1:18" s="88" customFormat="1" ht="49.5" customHeight="1">
      <c r="A30" s="100"/>
      <c r="B30" s="101" t="s">
        <v>232</v>
      </c>
      <c r="C30" s="277">
        <f>IF(ISERROR(VLOOKUP(B30,'KAYIT LİSTESİ'!$B$4:$H$897,2,0)),"",(VLOOKUP(B30,'KAYIT LİSTESİ'!$B$4:$H$897,2,0)))</f>
      </c>
      <c r="D30" s="102">
        <f>IF(ISERROR(VLOOKUP(B30,'KAYIT LİSTESİ'!$B$4:$H$897,4,0)),"",(VLOOKUP(B30,'KAYIT LİSTESİ'!$B$4:$H$897,4,0)))</f>
      </c>
      <c r="E30" s="185">
        <f>IF(ISERROR(VLOOKUP(B30,'KAYIT LİSTESİ'!$B$4:$H$897,5,0)),"",(VLOOKUP(B30,'KAYIT LİSTESİ'!$B$4:$H$897,5,0)))</f>
      </c>
      <c r="F30" s="185">
        <f>IF(ISERROR(VLOOKUP(B30,'KAYIT LİSTESİ'!$B$4:$H$897,6,0)),"",(VLOOKUP(B30,'KAYIT LİSTESİ'!$B$4:$H$897,6,0)))</f>
      </c>
      <c r="G30" s="172"/>
      <c r="H30" s="172"/>
      <c r="I30" s="172"/>
      <c r="J30" s="184">
        <f t="shared" si="2"/>
        <v>0</v>
      </c>
      <c r="K30" s="214"/>
      <c r="L30" s="214"/>
      <c r="M30" s="214"/>
      <c r="N30" s="183">
        <f t="shared" si="3"/>
        <v>0</v>
      </c>
      <c r="O30" s="277"/>
      <c r="P30" s="288"/>
      <c r="Q30" s="275">
        <v>800</v>
      </c>
      <c r="R30" s="274">
        <v>30</v>
      </c>
    </row>
    <row r="31" spans="1:18" s="88" customFormat="1" ht="49.5" customHeight="1">
      <c r="A31" s="100"/>
      <c r="B31" s="101" t="s">
        <v>233</v>
      </c>
      <c r="C31" s="277">
        <f>IF(ISERROR(VLOOKUP(B31,'KAYIT LİSTESİ'!$B$4:$H$897,2,0)),"",(VLOOKUP(B31,'KAYIT LİSTESİ'!$B$4:$H$897,2,0)))</f>
      </c>
      <c r="D31" s="102">
        <f>IF(ISERROR(VLOOKUP(B31,'KAYIT LİSTESİ'!$B$4:$H$897,4,0)),"",(VLOOKUP(B31,'KAYIT LİSTESİ'!$B$4:$H$897,4,0)))</f>
      </c>
      <c r="E31" s="185">
        <f>IF(ISERROR(VLOOKUP(B31,'KAYIT LİSTESİ'!$B$4:$H$897,5,0)),"",(VLOOKUP(B31,'KAYIT LİSTESİ'!$B$4:$H$897,5,0)))</f>
      </c>
      <c r="F31" s="185">
        <f>IF(ISERROR(VLOOKUP(B31,'KAYIT LİSTESİ'!$B$4:$H$897,6,0)),"",(VLOOKUP(B31,'KAYIT LİSTESİ'!$B$4:$H$897,6,0)))</f>
      </c>
      <c r="G31" s="172"/>
      <c r="H31" s="172"/>
      <c r="I31" s="172"/>
      <c r="J31" s="184">
        <f t="shared" si="2"/>
        <v>0</v>
      </c>
      <c r="K31" s="214"/>
      <c r="L31" s="214"/>
      <c r="M31" s="214"/>
      <c r="N31" s="183">
        <f t="shared" si="3"/>
        <v>0</v>
      </c>
      <c r="O31" s="277"/>
      <c r="P31" s="288"/>
      <c r="Q31" s="275">
        <v>816</v>
      </c>
      <c r="R31" s="274">
        <v>31</v>
      </c>
    </row>
    <row r="32" spans="1:18" s="88" customFormat="1" ht="49.5" customHeight="1">
      <c r="A32" s="100"/>
      <c r="B32" s="101" t="s">
        <v>234</v>
      </c>
      <c r="C32" s="277">
        <f>IF(ISERROR(VLOOKUP(B32,'KAYIT LİSTESİ'!$B$4:$H$897,2,0)),"",(VLOOKUP(B32,'KAYIT LİSTESİ'!$B$4:$H$897,2,0)))</f>
      </c>
      <c r="D32" s="102">
        <f>IF(ISERROR(VLOOKUP(B32,'KAYIT LİSTESİ'!$B$4:$H$897,4,0)),"",(VLOOKUP(B32,'KAYIT LİSTESİ'!$B$4:$H$897,4,0)))</f>
      </c>
      <c r="E32" s="185">
        <f>IF(ISERROR(VLOOKUP(B32,'KAYIT LİSTESİ'!$B$4:$H$897,5,0)),"",(VLOOKUP(B32,'KAYIT LİSTESİ'!$B$4:$H$897,5,0)))</f>
      </c>
      <c r="F32" s="185">
        <f>IF(ISERROR(VLOOKUP(B32,'KAYIT LİSTESİ'!$B$4:$H$897,6,0)),"",(VLOOKUP(B32,'KAYIT LİSTESİ'!$B$4:$H$897,6,0)))</f>
      </c>
      <c r="G32" s="172"/>
      <c r="H32" s="172"/>
      <c r="I32" s="172"/>
      <c r="J32" s="184">
        <f t="shared" si="2"/>
        <v>0</v>
      </c>
      <c r="K32" s="214"/>
      <c r="L32" s="214"/>
      <c r="M32" s="214"/>
      <c r="N32" s="183">
        <f t="shared" si="3"/>
        <v>0</v>
      </c>
      <c r="O32" s="277"/>
      <c r="P32" s="288"/>
      <c r="Q32" s="275">
        <v>832</v>
      </c>
      <c r="R32" s="274">
        <v>32</v>
      </c>
    </row>
    <row r="33" spans="1:18" s="91" customFormat="1" ht="32.25" customHeight="1">
      <c r="A33" s="89"/>
      <c r="B33" s="89"/>
      <c r="C33" s="89"/>
      <c r="D33" s="90"/>
      <c r="E33" s="89"/>
      <c r="N33" s="92"/>
      <c r="O33" s="89"/>
      <c r="P33" s="89"/>
      <c r="Q33" s="275">
        <v>1075</v>
      </c>
      <c r="R33" s="274">
        <v>48</v>
      </c>
    </row>
    <row r="34" spans="1:18" s="91" customFormat="1" ht="32.25" customHeight="1">
      <c r="A34" s="501" t="s">
        <v>4</v>
      </c>
      <c r="B34" s="501"/>
      <c r="C34" s="501"/>
      <c r="D34" s="501"/>
      <c r="E34" s="93" t="s">
        <v>0</v>
      </c>
      <c r="F34" s="93" t="s">
        <v>1</v>
      </c>
      <c r="G34" s="492" t="s">
        <v>2</v>
      </c>
      <c r="H34" s="492"/>
      <c r="I34" s="492"/>
      <c r="J34" s="492"/>
      <c r="K34" s="492"/>
      <c r="L34" s="492"/>
      <c r="M34" s="492"/>
      <c r="N34" s="492" t="s">
        <v>3</v>
      </c>
      <c r="O34" s="492"/>
      <c r="P34" s="93"/>
      <c r="Q34" s="275">
        <v>1090</v>
      </c>
      <c r="R34" s="274">
        <v>49</v>
      </c>
    </row>
    <row r="35" spans="17:18" ht="12.75">
      <c r="Q35" s="275">
        <v>1105</v>
      </c>
      <c r="R35" s="274">
        <v>50</v>
      </c>
    </row>
    <row r="36" spans="17:18" ht="12.75">
      <c r="Q36" s="275">
        <v>1120</v>
      </c>
      <c r="R36" s="274">
        <v>51</v>
      </c>
    </row>
    <row r="37" spans="17:18" ht="12.75">
      <c r="Q37" s="276">
        <v>1135</v>
      </c>
      <c r="R37" s="93">
        <v>52</v>
      </c>
    </row>
    <row r="38" spans="17:18" ht="12.75">
      <c r="Q38" s="276">
        <v>1150</v>
      </c>
      <c r="R38" s="93">
        <v>53</v>
      </c>
    </row>
    <row r="39" spans="17:18" ht="12.75">
      <c r="Q39" s="276">
        <v>1165</v>
      </c>
      <c r="R39" s="93">
        <v>54</v>
      </c>
    </row>
    <row r="40" spans="17:18" ht="12.75">
      <c r="Q40" s="276">
        <v>1180</v>
      </c>
      <c r="R40" s="93">
        <v>55</v>
      </c>
    </row>
    <row r="41" spans="17:18" ht="12.75">
      <c r="Q41" s="276">
        <v>1195</v>
      </c>
      <c r="R41" s="93">
        <v>56</v>
      </c>
    </row>
    <row r="42" spans="17:18" ht="12.75">
      <c r="Q42" s="276">
        <v>1210</v>
      </c>
      <c r="R42" s="93">
        <v>57</v>
      </c>
    </row>
    <row r="43" spans="17:18" ht="12.75">
      <c r="Q43" s="276">
        <v>1225</v>
      </c>
      <c r="R43" s="93">
        <v>58</v>
      </c>
    </row>
    <row r="44" spans="17:18" ht="12.75">
      <c r="Q44" s="276">
        <v>1240</v>
      </c>
      <c r="R44" s="93">
        <v>59</v>
      </c>
    </row>
    <row r="45" spans="17:18" ht="12.75">
      <c r="Q45" s="276">
        <v>1255</v>
      </c>
      <c r="R45" s="93">
        <v>60</v>
      </c>
    </row>
    <row r="46" spans="17:18" ht="12.75">
      <c r="Q46" s="276">
        <v>1270</v>
      </c>
      <c r="R46" s="93">
        <v>61</v>
      </c>
    </row>
    <row r="47" spans="17:18" ht="12.75">
      <c r="Q47" s="276">
        <v>1285</v>
      </c>
      <c r="R47" s="93">
        <v>62</v>
      </c>
    </row>
    <row r="48" spans="17:18" ht="12.75">
      <c r="Q48" s="276">
        <v>1300</v>
      </c>
      <c r="R48" s="93">
        <v>63</v>
      </c>
    </row>
    <row r="49" spans="17:18" ht="12.75">
      <c r="Q49" s="276">
        <v>1315</v>
      </c>
      <c r="R49" s="93">
        <v>64</v>
      </c>
    </row>
    <row r="50" spans="17:18" ht="12.75">
      <c r="Q50" s="276">
        <v>1330</v>
      </c>
      <c r="R50" s="93">
        <v>65</v>
      </c>
    </row>
    <row r="51" spans="17:18" ht="12.75">
      <c r="Q51" s="276">
        <v>1345</v>
      </c>
      <c r="R51" s="93">
        <v>66</v>
      </c>
    </row>
    <row r="52" spans="17:18" ht="12.75">
      <c r="Q52" s="276">
        <v>1360</v>
      </c>
      <c r="R52" s="93">
        <v>67</v>
      </c>
    </row>
    <row r="53" spans="17:18" ht="12.75">
      <c r="Q53" s="276">
        <v>1375</v>
      </c>
      <c r="R53" s="93">
        <v>68</v>
      </c>
    </row>
    <row r="54" spans="17:18" ht="12.75">
      <c r="Q54" s="276">
        <v>1390</v>
      </c>
      <c r="R54" s="93">
        <v>69</v>
      </c>
    </row>
    <row r="55" spans="17:18" ht="12.75">
      <c r="Q55" s="276">
        <v>1405</v>
      </c>
      <c r="R55" s="93">
        <v>70</v>
      </c>
    </row>
    <row r="56" spans="17:18" ht="12.75">
      <c r="Q56" s="276">
        <v>1420</v>
      </c>
      <c r="R56" s="93">
        <v>71</v>
      </c>
    </row>
    <row r="57" spans="17:18" ht="12.75">
      <c r="Q57" s="276">
        <v>1435</v>
      </c>
      <c r="R57" s="93">
        <v>72</v>
      </c>
    </row>
    <row r="58" spans="17:18" ht="12.75">
      <c r="Q58" s="276">
        <v>1450</v>
      </c>
      <c r="R58" s="93">
        <v>73</v>
      </c>
    </row>
    <row r="59" spans="17:18" ht="12.75">
      <c r="Q59" s="276">
        <v>1465</v>
      </c>
      <c r="R59" s="93">
        <v>74</v>
      </c>
    </row>
    <row r="60" spans="17:18" ht="12.75">
      <c r="Q60" s="276">
        <v>1480</v>
      </c>
      <c r="R60" s="93">
        <v>75</v>
      </c>
    </row>
    <row r="61" spans="17:18" ht="12.75">
      <c r="Q61" s="276">
        <v>1495</v>
      </c>
      <c r="R61" s="93">
        <v>76</v>
      </c>
    </row>
    <row r="62" spans="17:18" ht="12.75">
      <c r="Q62" s="276">
        <v>1510</v>
      </c>
      <c r="R62" s="93">
        <v>77</v>
      </c>
    </row>
    <row r="63" spans="17:18" ht="12.75">
      <c r="Q63" s="276">
        <v>1525</v>
      </c>
      <c r="R63" s="93">
        <v>78</v>
      </c>
    </row>
    <row r="64" spans="17:18" ht="12.75">
      <c r="Q64" s="276">
        <v>1540</v>
      </c>
      <c r="R64" s="93">
        <v>79</v>
      </c>
    </row>
    <row r="65" spans="17:18" ht="12.75">
      <c r="Q65" s="276">
        <v>1555</v>
      </c>
      <c r="R65" s="93">
        <v>80</v>
      </c>
    </row>
    <row r="66" spans="17:18" ht="12.75">
      <c r="Q66" s="276">
        <v>1570</v>
      </c>
      <c r="R66" s="93">
        <v>81</v>
      </c>
    </row>
    <row r="67" spans="17:18" ht="12.75">
      <c r="Q67" s="276">
        <v>1585</v>
      </c>
      <c r="R67" s="93">
        <v>82</v>
      </c>
    </row>
    <row r="68" spans="17:18" ht="12.75">
      <c r="Q68" s="276">
        <v>1600</v>
      </c>
      <c r="R68" s="93">
        <v>83</v>
      </c>
    </row>
    <row r="69" spans="17:18" ht="12.75">
      <c r="Q69" s="276">
        <v>1615</v>
      </c>
      <c r="R69" s="93">
        <v>84</v>
      </c>
    </row>
    <row r="70" spans="17:18" ht="12.75">
      <c r="Q70" s="276">
        <v>1630</v>
      </c>
      <c r="R70" s="93">
        <v>85</v>
      </c>
    </row>
    <row r="71" spans="17:18" ht="12.75">
      <c r="Q71" s="276">
        <v>1645</v>
      </c>
      <c r="R71" s="93">
        <v>86</v>
      </c>
    </row>
    <row r="72" spans="17:18" ht="12.75">
      <c r="Q72" s="276">
        <v>1660</v>
      </c>
      <c r="R72" s="93">
        <v>87</v>
      </c>
    </row>
    <row r="73" spans="17:18" ht="12.75">
      <c r="Q73" s="276">
        <v>1675</v>
      </c>
      <c r="R73" s="93">
        <v>88</v>
      </c>
    </row>
    <row r="74" spans="17:18" ht="12.75">
      <c r="Q74" s="276">
        <v>1690</v>
      </c>
      <c r="R74" s="93">
        <v>89</v>
      </c>
    </row>
    <row r="75" spans="17:18" ht="12.75">
      <c r="Q75" s="276">
        <v>1705</v>
      </c>
      <c r="R75" s="93">
        <v>90</v>
      </c>
    </row>
    <row r="76" spans="17:18" ht="12.75">
      <c r="Q76" s="276">
        <v>1720</v>
      </c>
      <c r="R76" s="93">
        <v>91</v>
      </c>
    </row>
    <row r="77" spans="17:18" ht="12.75">
      <c r="Q77" s="276">
        <v>1735</v>
      </c>
      <c r="R77" s="93">
        <v>92</v>
      </c>
    </row>
    <row r="78" spans="17:18" ht="12.75">
      <c r="Q78" s="276">
        <v>1750</v>
      </c>
      <c r="R78" s="93">
        <v>93</v>
      </c>
    </row>
    <row r="79" spans="17:18" ht="12.75">
      <c r="Q79" s="275">
        <v>1765</v>
      </c>
      <c r="R79" s="274">
        <v>94</v>
      </c>
    </row>
    <row r="80" spans="17:18" ht="12.75">
      <c r="Q80" s="275">
        <v>1780</v>
      </c>
      <c r="R80" s="274">
        <v>95</v>
      </c>
    </row>
    <row r="81" spans="17:18" ht="12.75">
      <c r="Q81" s="275">
        <v>1794</v>
      </c>
      <c r="R81" s="274">
        <v>96</v>
      </c>
    </row>
    <row r="82" spans="17:18" ht="12.75">
      <c r="Q82" s="275">
        <v>1808</v>
      </c>
      <c r="R82" s="274">
        <v>97</v>
      </c>
    </row>
    <row r="83" spans="17:18" ht="12.75">
      <c r="Q83" s="275">
        <v>1822</v>
      </c>
      <c r="R83" s="274">
        <v>98</v>
      </c>
    </row>
    <row r="84" spans="17:18" ht="12.75">
      <c r="Q84" s="275">
        <v>1836</v>
      </c>
      <c r="R84" s="274">
        <v>99</v>
      </c>
    </row>
    <row r="85" spans="17:18" ht="12.75">
      <c r="Q85" s="275">
        <v>1850</v>
      </c>
      <c r="R85" s="274">
        <v>100</v>
      </c>
    </row>
  </sheetData>
  <sheetProtection/>
  <mergeCells count="24">
    <mergeCell ref="F6:F7"/>
    <mergeCell ref="C6:C7"/>
    <mergeCell ref="P6:P7"/>
    <mergeCell ref="O6:O7"/>
    <mergeCell ref="A6:A7"/>
    <mergeCell ref="E6:E7"/>
    <mergeCell ref="D6:D7"/>
    <mergeCell ref="B6:B7"/>
    <mergeCell ref="A1:O1"/>
    <mergeCell ref="A3:C3"/>
    <mergeCell ref="D3:E3"/>
    <mergeCell ref="A2:P2"/>
    <mergeCell ref="A34:D34"/>
    <mergeCell ref="G34:M34"/>
    <mergeCell ref="N34:O34"/>
    <mergeCell ref="N5:O5"/>
    <mergeCell ref="G6:M6"/>
    <mergeCell ref="N6:N7"/>
    <mergeCell ref="A4:C4"/>
    <mergeCell ref="K4:L4"/>
    <mergeCell ref="M3:P3"/>
    <mergeCell ref="G3:H3"/>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15:F32 M4 J15:J32" unlockedFormula="1"/>
  </ignoredErrors>
  <drawing r:id="rId1"/>
</worksheet>
</file>

<file path=xl/worksheets/sheet13.xml><?xml version="1.0" encoding="utf-8"?>
<worksheet xmlns="http://schemas.openxmlformats.org/spreadsheetml/2006/main" xmlns:r="http://schemas.openxmlformats.org/officeDocument/2006/relationships">
  <sheetPr>
    <tabColor rgb="FFFFC000"/>
  </sheetPr>
  <dimension ref="A1:R85"/>
  <sheetViews>
    <sheetView view="pageBreakPreview" zoomScale="90" zoomScaleSheetLayoutView="90" zoomScalePageLayoutView="0" workbookViewId="0" topLeftCell="A1">
      <selection activeCell="L12" sqref="L12"/>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7.140625" style="94" bestFit="1" customWidth="1"/>
    <col min="6" max="6" width="43.57421875" style="2" bestFit="1" customWidth="1"/>
    <col min="7" max="12" width="10.8515625" style="2" customWidth="1"/>
    <col min="13" max="13" width="10.7109375" style="2" customWidth="1"/>
    <col min="14" max="14" width="9.140625" style="96" customWidth="1"/>
    <col min="15" max="15" width="10.28125" style="94" customWidth="1"/>
    <col min="16" max="16" width="10.00390625" style="94" customWidth="1"/>
    <col min="17" max="17" width="9.140625" style="275" hidden="1" customWidth="1"/>
    <col min="18" max="18" width="9.140625" style="274" hidden="1" customWidth="1"/>
    <col min="19" max="16384" width="9.140625" style="2" customWidth="1"/>
  </cols>
  <sheetData>
    <row r="1" spans="1:18" ht="48.75" customHeight="1">
      <c r="A1" s="496" t="str">
        <f>'YARIŞMA BİLGİLERİ'!A2:K2</f>
        <v>Türkiye Atletizm Federasyonu
Ankara Atletizm İl Temsilciliği</v>
      </c>
      <c r="B1" s="496"/>
      <c r="C1" s="496"/>
      <c r="D1" s="496"/>
      <c r="E1" s="496"/>
      <c r="F1" s="496"/>
      <c r="G1" s="496"/>
      <c r="H1" s="496"/>
      <c r="I1" s="496"/>
      <c r="J1" s="496"/>
      <c r="K1" s="496"/>
      <c r="L1" s="496"/>
      <c r="M1" s="496"/>
      <c r="N1" s="496"/>
      <c r="O1" s="496"/>
      <c r="P1" s="281"/>
      <c r="Q1" s="275">
        <v>330</v>
      </c>
      <c r="R1" s="274">
        <v>1</v>
      </c>
    </row>
    <row r="2" spans="1:18" ht="25.5" customHeight="1">
      <c r="A2" s="504" t="str">
        <f>'YARIŞMA BİLGİLERİ'!A14:K14</f>
        <v>1.Lig 1.Kademe Yarışmaları</v>
      </c>
      <c r="B2" s="504"/>
      <c r="C2" s="504"/>
      <c r="D2" s="504"/>
      <c r="E2" s="504"/>
      <c r="F2" s="504"/>
      <c r="G2" s="504"/>
      <c r="H2" s="504"/>
      <c r="I2" s="504"/>
      <c r="J2" s="504"/>
      <c r="K2" s="504"/>
      <c r="L2" s="504"/>
      <c r="M2" s="504"/>
      <c r="N2" s="504"/>
      <c r="O2" s="504"/>
      <c r="P2" s="504"/>
      <c r="Q2" s="275">
        <v>347</v>
      </c>
      <c r="R2" s="274">
        <v>2</v>
      </c>
    </row>
    <row r="3" spans="1:18" s="3" customFormat="1" ht="27" customHeight="1">
      <c r="A3" s="497" t="s">
        <v>75</v>
      </c>
      <c r="B3" s="497"/>
      <c r="C3" s="497"/>
      <c r="D3" s="498" t="str">
        <f>'YARIŞMA PROGRAMI'!C15</f>
        <v>Çekiç Atma</v>
      </c>
      <c r="E3" s="498"/>
      <c r="F3" s="97"/>
      <c r="G3" s="508"/>
      <c r="H3" s="508"/>
      <c r="I3" s="97"/>
      <c r="J3" s="97"/>
      <c r="K3" s="97"/>
      <c r="L3" s="82" t="s">
        <v>319</v>
      </c>
      <c r="M3" s="507" t="str">
        <f>'YARIŞMA PROGRAMI'!E15</f>
        <v>Tuğçe ŞAHUTOĞLU  74.17</v>
      </c>
      <c r="N3" s="507"/>
      <c r="O3" s="507"/>
      <c r="P3" s="507"/>
      <c r="Q3" s="275">
        <v>364</v>
      </c>
      <c r="R3" s="274">
        <v>3</v>
      </c>
    </row>
    <row r="4" spans="1:18" s="3" customFormat="1" ht="17.25" customHeight="1">
      <c r="A4" s="500" t="s">
        <v>76</v>
      </c>
      <c r="B4" s="500"/>
      <c r="C4" s="500"/>
      <c r="D4" s="499" t="str">
        <f>'YARIŞMA BİLGİLERİ'!F21</f>
        <v>1. lig Bayanlar</v>
      </c>
      <c r="E4" s="499"/>
      <c r="F4" s="232" t="s">
        <v>206</v>
      </c>
      <c r="G4" s="190" t="s">
        <v>312</v>
      </c>
      <c r="H4" s="190"/>
      <c r="I4" s="188"/>
      <c r="J4" s="188"/>
      <c r="K4" s="503" t="s">
        <v>74</v>
      </c>
      <c r="L4" s="503"/>
      <c r="M4" s="494" t="str">
        <f>'YARIŞMA PROGRAMI'!B15</f>
        <v>24 Ağustos 2013 - 14.45</v>
      </c>
      <c r="N4" s="494"/>
      <c r="O4" s="494"/>
      <c r="P4" s="188"/>
      <c r="Q4" s="275">
        <v>381</v>
      </c>
      <c r="R4" s="274">
        <v>4</v>
      </c>
    </row>
    <row r="5" spans="1:18" ht="15" customHeight="1">
      <c r="A5" s="4"/>
      <c r="B5" s="4"/>
      <c r="C5" s="4"/>
      <c r="D5" s="8"/>
      <c r="E5" s="5"/>
      <c r="F5" s="6"/>
      <c r="G5" s="7"/>
      <c r="H5" s="7"/>
      <c r="I5" s="7"/>
      <c r="J5" s="7"/>
      <c r="K5" s="7"/>
      <c r="L5" s="7"/>
      <c r="M5" s="7"/>
      <c r="N5" s="471">
        <f ca="1">NOW()</f>
        <v>41510.89800451389</v>
      </c>
      <c r="O5" s="471"/>
      <c r="P5" s="285"/>
      <c r="Q5" s="275">
        <v>398</v>
      </c>
      <c r="R5" s="274">
        <v>5</v>
      </c>
    </row>
    <row r="6" spans="1:18" ht="15.75">
      <c r="A6" s="493" t="s">
        <v>6</v>
      </c>
      <c r="B6" s="493"/>
      <c r="C6" s="502" t="s">
        <v>59</v>
      </c>
      <c r="D6" s="502" t="s">
        <v>78</v>
      </c>
      <c r="E6" s="493" t="s">
        <v>7</v>
      </c>
      <c r="F6" s="493" t="s">
        <v>424</v>
      </c>
      <c r="G6" s="506" t="s">
        <v>311</v>
      </c>
      <c r="H6" s="506"/>
      <c r="I6" s="506"/>
      <c r="J6" s="506"/>
      <c r="K6" s="506"/>
      <c r="L6" s="506"/>
      <c r="M6" s="506"/>
      <c r="N6" s="495" t="s">
        <v>8</v>
      </c>
      <c r="O6" s="495" t="s">
        <v>99</v>
      </c>
      <c r="P6" s="495" t="s">
        <v>9</v>
      </c>
      <c r="Q6" s="275">
        <v>415</v>
      </c>
      <c r="R6" s="274">
        <v>6</v>
      </c>
    </row>
    <row r="7" spans="1:18" ht="30" customHeight="1">
      <c r="A7" s="493"/>
      <c r="B7" s="493"/>
      <c r="C7" s="502"/>
      <c r="D7" s="502"/>
      <c r="E7" s="493"/>
      <c r="F7" s="493"/>
      <c r="G7" s="99">
        <v>1</v>
      </c>
      <c r="H7" s="99">
        <v>2</v>
      </c>
      <c r="I7" s="99">
        <v>3</v>
      </c>
      <c r="J7" s="262" t="s">
        <v>308</v>
      </c>
      <c r="K7" s="99">
        <v>4</v>
      </c>
      <c r="L7" s="99">
        <v>5</v>
      </c>
      <c r="M7" s="99">
        <v>6</v>
      </c>
      <c r="N7" s="495"/>
      <c r="O7" s="495"/>
      <c r="P7" s="495"/>
      <c r="Q7" s="275">
        <v>432</v>
      </c>
      <c r="R7" s="274">
        <v>7</v>
      </c>
    </row>
    <row r="8" spans="1:18" s="88" customFormat="1" ht="49.5" customHeight="1">
      <c r="A8" s="100">
        <v>1</v>
      </c>
      <c r="B8" s="101" t="s">
        <v>350</v>
      </c>
      <c r="C8" s="277">
        <f>IF(ISERROR(VLOOKUP(B8,'KAYIT LİSTESİ'!$B$4:$H$897,2,0)),"",(VLOOKUP(B8,'KAYIT LİSTESİ'!$B$4:$H$897,2,0)))</f>
        <v>623</v>
      </c>
      <c r="D8" s="102">
        <f>IF(ISERROR(VLOOKUP(B8,'KAYIT LİSTESİ'!$B$4:$H$897,4,0)),"",(VLOOKUP(B8,'KAYIT LİSTESİ'!$B$4:$H$897,4,0)))</f>
        <v>32235</v>
      </c>
      <c r="E8" s="185" t="str">
        <f>IF(ISERROR(VLOOKUP(B8,'KAYIT LİSTESİ'!$B$4:$H$897,5,0)),"",(VLOOKUP(B8,'KAYIT LİSTESİ'!$B$4:$H$897,5,0)))</f>
        <v>MERVE İNAN</v>
      </c>
      <c r="F8" s="185" t="str">
        <f>IF(ISERROR(VLOOKUP(B8,'KAYIT LİSTESİ'!$B$4:$H$897,6,0)),"",(VLOOKUP(B8,'KAYIT LİSTESİ'!$B$4:$H$897,6,0)))</f>
        <v>RİZE-REŞADİYE ZİHNİ DERİN S.K.</v>
      </c>
      <c r="G8" s="172">
        <v>4995</v>
      </c>
      <c r="H8" s="172" t="s">
        <v>584</v>
      </c>
      <c r="I8" s="172">
        <v>5081</v>
      </c>
      <c r="J8" s="358">
        <f aca="true" t="shared" si="0" ref="J8:J14">MAX(G8:I8)</f>
        <v>5081</v>
      </c>
      <c r="K8" s="172" t="s">
        <v>584</v>
      </c>
      <c r="L8" s="172" t="s">
        <v>584</v>
      </c>
      <c r="M8" s="172" t="s">
        <v>584</v>
      </c>
      <c r="N8" s="356">
        <f aca="true" t="shared" si="1" ref="N8:N14">MAX(G8:M8)</f>
        <v>5081</v>
      </c>
      <c r="O8" s="357">
        <v>8</v>
      </c>
      <c r="P8" s="288"/>
      <c r="Q8" s="275">
        <v>448</v>
      </c>
      <c r="R8" s="274">
        <v>8</v>
      </c>
    </row>
    <row r="9" spans="1:18" s="88" customFormat="1" ht="49.5" customHeight="1">
      <c r="A9" s="100">
        <v>2</v>
      </c>
      <c r="B9" s="101" t="s">
        <v>351</v>
      </c>
      <c r="C9" s="277">
        <f>IF(ISERROR(VLOOKUP(B9,'KAYIT LİSTESİ'!$B$4:$H$897,2,0)),"",(VLOOKUP(B9,'KAYIT LİSTESİ'!$B$4:$H$897,2,0)))</f>
        <v>665</v>
      </c>
      <c r="D9" s="102">
        <f>IF(ISERROR(VLOOKUP(B9,'KAYIT LİSTESİ'!$B$4:$H$897,4,0)),"",(VLOOKUP(B9,'KAYIT LİSTESİ'!$B$4:$H$897,4,0)))</f>
        <v>33510</v>
      </c>
      <c r="E9" s="185" t="str">
        <f>IF(ISERROR(VLOOKUP(B9,'KAYIT LİSTESİ'!$B$4:$H$897,5,0)),"",(VLOOKUP(B9,'KAYIT LİSTESİ'!$B$4:$H$897,5,0)))</f>
        <v>DAMLA GÖNEN</v>
      </c>
      <c r="F9" s="185" t="str">
        <f>IF(ISERROR(VLOOKUP(B9,'KAYIT LİSTESİ'!$B$4:$H$897,6,0)),"",(VLOOKUP(B9,'KAYIT LİSTESİ'!$B$4:$H$897,6,0)))</f>
        <v>BURSA-OSMANGAZİ BLD.SP.</v>
      </c>
      <c r="G9" s="172" t="s">
        <v>584</v>
      </c>
      <c r="H9" s="172">
        <v>4628</v>
      </c>
      <c r="I9" s="172">
        <v>4675</v>
      </c>
      <c r="J9" s="358">
        <f t="shared" si="0"/>
        <v>4675</v>
      </c>
      <c r="K9" s="172" t="s">
        <v>584</v>
      </c>
      <c r="L9" s="172" t="s">
        <v>584</v>
      </c>
      <c r="M9" s="172" t="s">
        <v>584</v>
      </c>
      <c r="N9" s="356">
        <f t="shared" si="1"/>
        <v>4675</v>
      </c>
      <c r="O9" s="357">
        <v>7</v>
      </c>
      <c r="P9" s="288"/>
      <c r="Q9" s="275">
        <v>464</v>
      </c>
      <c r="R9" s="274">
        <v>9</v>
      </c>
    </row>
    <row r="10" spans="1:18" s="88" customFormat="1" ht="49.5" customHeight="1">
      <c r="A10" s="100">
        <v>3</v>
      </c>
      <c r="B10" s="101" t="s">
        <v>352</v>
      </c>
      <c r="C10" s="277">
        <f>IF(ISERROR(VLOOKUP(B10,'KAYIT LİSTESİ'!$B$4:$H$897,2,0)),"",(VLOOKUP(B10,'KAYIT LİSTESİ'!$B$4:$H$897,2,0)))</f>
        <v>642</v>
      </c>
      <c r="D10" s="102">
        <f>IF(ISERROR(VLOOKUP(B10,'KAYIT LİSTESİ'!$B$4:$H$897,4,0)),"",(VLOOKUP(B10,'KAYIT LİSTESİ'!$B$4:$H$897,4,0)))</f>
        <v>33604</v>
      </c>
      <c r="E10" s="185" t="str">
        <f>IF(ISERROR(VLOOKUP(B10,'KAYIT LİSTESİ'!$B$4:$H$897,5,0)),"",(VLOOKUP(B10,'KAYIT LİSTESİ'!$B$4:$H$897,5,0)))</f>
        <v>SULTAN ÇETİNKAYA</v>
      </c>
      <c r="F10" s="185" t="str">
        <f>IF(ISERROR(VLOOKUP(B10,'KAYIT LİSTESİ'!$B$4:$H$897,6,0)),"",(VLOOKUP(B10,'KAYIT LİSTESİ'!$B$4:$H$897,6,0)))</f>
        <v>MERSİN-MESKİ SPOR</v>
      </c>
      <c r="G10" s="172">
        <v>4313</v>
      </c>
      <c r="H10" s="172">
        <v>4241</v>
      </c>
      <c r="I10" s="172">
        <v>4443</v>
      </c>
      <c r="J10" s="358">
        <f t="shared" si="0"/>
        <v>4443</v>
      </c>
      <c r="K10" s="172">
        <v>4354</v>
      </c>
      <c r="L10" s="172">
        <v>4432</v>
      </c>
      <c r="M10" s="172">
        <v>4472</v>
      </c>
      <c r="N10" s="356">
        <f t="shared" si="1"/>
        <v>4472</v>
      </c>
      <c r="O10" s="357">
        <v>6</v>
      </c>
      <c r="P10" s="288"/>
      <c r="Q10" s="275">
        <v>480</v>
      </c>
      <c r="R10" s="274">
        <v>10</v>
      </c>
    </row>
    <row r="11" spans="1:18" s="88" customFormat="1" ht="49.5" customHeight="1">
      <c r="A11" s="100">
        <v>4</v>
      </c>
      <c r="B11" s="101" t="s">
        <v>353</v>
      </c>
      <c r="C11" s="277">
        <f>IF(ISERROR(VLOOKUP(B11,'KAYIT LİSTESİ'!$B$4:$H$897,2,0)),"",(VLOOKUP(B11,'KAYIT LİSTESİ'!$B$4:$H$897,2,0)))</f>
        <v>614</v>
      </c>
      <c r="D11" s="102">
        <f>IF(ISERROR(VLOOKUP(B11,'KAYIT LİSTESİ'!$B$4:$H$897,4,0)),"",(VLOOKUP(B11,'KAYIT LİSTESİ'!$B$4:$H$897,4,0)))</f>
        <v>34130</v>
      </c>
      <c r="E11" s="185" t="str">
        <f>IF(ISERROR(VLOOKUP(B11,'KAYIT LİSTESİ'!$B$4:$H$897,5,0)),"",(VLOOKUP(B11,'KAYIT LİSTESİ'!$B$4:$H$897,5,0)))</f>
        <v>NESLİHAN ÖZKAN</v>
      </c>
      <c r="F11" s="185" t="str">
        <f>IF(ISERROR(VLOOKUP(B11,'KAYIT LİSTESİ'!$B$4:$H$897,6,0)),"",(VLOOKUP(B11,'KAYIT LİSTESİ'!$B$4:$H$897,6,0)))</f>
        <v>İZMİT-MASTER ATLETİZM KLB.</v>
      </c>
      <c r="G11" s="172">
        <v>2947</v>
      </c>
      <c r="H11" s="172" t="s">
        <v>584</v>
      </c>
      <c r="I11" s="172">
        <v>3104</v>
      </c>
      <c r="J11" s="358">
        <f t="shared" si="0"/>
        <v>3104</v>
      </c>
      <c r="K11" s="172" t="s">
        <v>584</v>
      </c>
      <c r="L11" s="172" t="s">
        <v>584</v>
      </c>
      <c r="M11" s="172">
        <v>3398</v>
      </c>
      <c r="N11" s="356">
        <f t="shared" si="1"/>
        <v>3398</v>
      </c>
      <c r="O11" s="357">
        <v>5</v>
      </c>
      <c r="P11" s="288"/>
      <c r="Q11" s="275">
        <v>496</v>
      </c>
      <c r="R11" s="274">
        <v>11</v>
      </c>
    </row>
    <row r="12" spans="1:18" s="88" customFormat="1" ht="49.5" customHeight="1">
      <c r="A12" s="100">
        <v>5</v>
      </c>
      <c r="B12" s="101" t="s">
        <v>356</v>
      </c>
      <c r="C12" s="277">
        <f>IF(ISERROR(VLOOKUP(B12,'KAYIT LİSTESİ'!$B$4:$H$897,2,0)),"",(VLOOKUP(B12,'KAYIT LİSTESİ'!$B$4:$H$897,2,0)))</f>
        <v>601</v>
      </c>
      <c r="D12" s="102">
        <f>IF(ISERROR(VLOOKUP(B12,'KAYIT LİSTESİ'!$B$4:$H$897,4,0)),"",(VLOOKUP(B12,'KAYIT LİSTESİ'!$B$4:$H$897,4,0)))</f>
        <v>26334</v>
      </c>
      <c r="E12" s="185" t="str">
        <f>IF(ISERROR(VLOOKUP(B12,'KAYIT LİSTESİ'!$B$4:$H$897,5,0)),"",(VLOOKUP(B12,'KAYIT LİSTESİ'!$B$4:$H$897,5,0)))</f>
        <v>CEMİLE TAŞ</v>
      </c>
      <c r="F12" s="185" t="str">
        <f>IF(ISERROR(VLOOKUP(B12,'KAYIT LİSTESİ'!$B$4:$H$897,6,0)),"",(VLOOKUP(B12,'KAYIT LİSTESİ'!$B$4:$H$897,6,0)))</f>
        <v>İSTANBUL-OLİMPİK SPOR</v>
      </c>
      <c r="G12" s="172">
        <v>2197</v>
      </c>
      <c r="H12" s="172" t="s">
        <v>584</v>
      </c>
      <c r="I12" s="172" t="s">
        <v>584</v>
      </c>
      <c r="J12" s="358">
        <f t="shared" si="0"/>
        <v>2197</v>
      </c>
      <c r="K12" s="172" t="s">
        <v>584</v>
      </c>
      <c r="L12" s="172" t="s">
        <v>584</v>
      </c>
      <c r="M12" s="172" t="s">
        <v>562</v>
      </c>
      <c r="N12" s="356">
        <f t="shared" si="1"/>
        <v>2197</v>
      </c>
      <c r="O12" s="357">
        <v>4</v>
      </c>
      <c r="P12" s="288"/>
      <c r="Q12" s="275">
        <v>512</v>
      </c>
      <c r="R12" s="274">
        <v>12</v>
      </c>
    </row>
    <row r="13" spans="1:18" s="88" customFormat="1" ht="49.5" customHeight="1">
      <c r="A13" s="100">
        <v>6</v>
      </c>
      <c r="B13" s="101" t="s">
        <v>354</v>
      </c>
      <c r="C13" s="277">
        <f>IF(ISERROR(VLOOKUP(B13,'KAYIT LİSTESİ'!$B$4:$H$897,2,0)),"",(VLOOKUP(B13,'KAYIT LİSTESİ'!$B$4:$H$897,2,0)))</f>
        <v>661</v>
      </c>
      <c r="D13" s="102">
        <f>IF(ISERROR(VLOOKUP(B13,'KAYIT LİSTESİ'!$B$4:$H$897,4,0)),"",(VLOOKUP(B13,'KAYIT LİSTESİ'!$B$4:$H$897,4,0)))</f>
        <v>31048</v>
      </c>
      <c r="E13" s="185" t="str">
        <f>IF(ISERROR(VLOOKUP(B13,'KAYIT LİSTESİ'!$B$4:$H$897,5,0)),"",(VLOOKUP(B13,'KAYIT LİSTESİ'!$B$4:$H$897,5,0)))</f>
        <v>SUNİYE DOĞANBAŞ</v>
      </c>
      <c r="F13" s="185" t="str">
        <f>IF(ISERROR(VLOOKUP(B13,'KAYIT LİSTESİ'!$B$4:$H$897,6,0)),"",(VLOOKUP(B13,'KAYIT LİSTESİ'!$B$4:$H$897,6,0)))</f>
        <v>MERSİN-B.Ş.BLD. SPOR</v>
      </c>
      <c r="G13" s="172">
        <v>1959</v>
      </c>
      <c r="H13" s="172" t="s">
        <v>584</v>
      </c>
      <c r="I13" s="172">
        <v>2025</v>
      </c>
      <c r="J13" s="358">
        <f t="shared" si="0"/>
        <v>2025</v>
      </c>
      <c r="K13" s="172" t="s">
        <v>584</v>
      </c>
      <c r="L13" s="172" t="s">
        <v>584</v>
      </c>
      <c r="M13" s="172">
        <v>2005</v>
      </c>
      <c r="N13" s="356">
        <f t="shared" si="1"/>
        <v>2025</v>
      </c>
      <c r="O13" s="357">
        <v>3</v>
      </c>
      <c r="P13" s="288"/>
      <c r="Q13" s="275">
        <v>528</v>
      </c>
      <c r="R13" s="274">
        <v>13</v>
      </c>
    </row>
    <row r="14" spans="1:18" s="88" customFormat="1" ht="49.5" customHeight="1">
      <c r="A14" s="100">
        <v>7</v>
      </c>
      <c r="B14" s="101" t="s">
        <v>355</v>
      </c>
      <c r="C14" s="277">
        <f>IF(ISERROR(VLOOKUP(B14,'KAYIT LİSTESİ'!$B$4:$H$897,2,0)),"",(VLOOKUP(B14,'KAYIT LİSTESİ'!$B$4:$H$897,2,0)))</f>
        <v>648</v>
      </c>
      <c r="D14" s="102">
        <f>IF(ISERROR(VLOOKUP(B14,'KAYIT LİSTESİ'!$B$4:$H$897,4,0)),"",(VLOOKUP(B14,'KAYIT LİSTESİ'!$B$4:$H$897,4,0)))</f>
        <v>27774</v>
      </c>
      <c r="E14" s="185" t="str">
        <f>IF(ISERROR(VLOOKUP(B14,'KAYIT LİSTESİ'!$B$4:$H$897,5,0)),"",(VLOOKUP(B14,'KAYIT LİSTESİ'!$B$4:$H$897,5,0)))</f>
        <v>FİLİZ GÜNDOĞDU</v>
      </c>
      <c r="F14" s="185" t="str">
        <f>IF(ISERROR(VLOOKUP(B14,'KAYIT LİSTESİ'!$B$4:$H$897,6,0)),"",(VLOOKUP(B14,'KAYIT LİSTESİ'!$B$4:$H$897,6,0)))</f>
        <v>SAKARYA-B.Ş.BLD.SPOR</v>
      </c>
      <c r="G14" s="172">
        <v>1258</v>
      </c>
      <c r="H14" s="172">
        <v>1378</v>
      </c>
      <c r="I14" s="172" t="s">
        <v>584</v>
      </c>
      <c r="J14" s="358">
        <f t="shared" si="0"/>
        <v>1378</v>
      </c>
      <c r="K14" s="172">
        <v>1265</v>
      </c>
      <c r="L14" s="172">
        <v>1500</v>
      </c>
      <c r="M14" s="172" t="s">
        <v>584</v>
      </c>
      <c r="N14" s="356">
        <f t="shared" si="1"/>
        <v>1500</v>
      </c>
      <c r="O14" s="357">
        <v>2</v>
      </c>
      <c r="P14" s="288"/>
      <c r="Q14" s="275">
        <v>544</v>
      </c>
      <c r="R14" s="274">
        <v>14</v>
      </c>
    </row>
    <row r="15" spans="1:18" s="88" customFormat="1" ht="49.5" customHeight="1">
      <c r="A15" s="100"/>
      <c r="B15" s="101" t="s">
        <v>357</v>
      </c>
      <c r="C15" s="277">
        <f>IF(ISERROR(VLOOKUP(B15,'KAYIT LİSTESİ'!$B$4:$H$897,2,0)),"",(VLOOKUP(B15,'KAYIT LİSTESİ'!$B$4:$H$897,2,0)))</f>
      </c>
      <c r="D15" s="102">
        <f>IF(ISERROR(VLOOKUP(B15,'KAYIT LİSTESİ'!$B$4:$H$897,4,0)),"",(VLOOKUP(B15,'KAYIT LİSTESİ'!$B$4:$H$897,4,0)))</f>
      </c>
      <c r="E15" s="185">
        <f>IF(ISERROR(VLOOKUP(B15,'KAYIT LİSTESİ'!$B$4:$H$897,5,0)),"",(VLOOKUP(B15,'KAYIT LİSTESİ'!$B$4:$H$897,5,0)))</f>
      </c>
      <c r="F15" s="185">
        <f>IF(ISERROR(VLOOKUP(B15,'KAYIT LİSTESİ'!$B$4:$H$897,6,0)),"",(VLOOKUP(B15,'KAYIT LİSTESİ'!$B$4:$H$897,6,0)))</f>
      </c>
      <c r="G15" s="172"/>
      <c r="H15" s="172"/>
      <c r="I15" s="172"/>
      <c r="J15" s="184">
        <f aca="true" t="shared" si="2" ref="J15:J32">MAX(G15:I15)</f>
        <v>0</v>
      </c>
      <c r="K15" s="214"/>
      <c r="L15" s="214"/>
      <c r="M15" s="214"/>
      <c r="N15" s="183">
        <f aca="true" t="shared" si="3" ref="N15:N32">MAX(G15:M15)</f>
        <v>0</v>
      </c>
      <c r="O15" s="277"/>
      <c r="P15" s="288"/>
      <c r="Q15" s="275">
        <v>560</v>
      </c>
      <c r="R15" s="274">
        <v>15</v>
      </c>
    </row>
    <row r="16" spans="1:18" s="88" customFormat="1" ht="49.5" customHeight="1">
      <c r="A16" s="100"/>
      <c r="B16" s="101" t="s">
        <v>358</v>
      </c>
      <c r="C16" s="277">
        <f>IF(ISERROR(VLOOKUP(B16,'KAYIT LİSTESİ'!$B$4:$H$897,2,0)),"",(VLOOKUP(B16,'KAYIT LİSTESİ'!$B$4:$H$897,2,0)))</f>
      </c>
      <c r="D16" s="102">
        <f>IF(ISERROR(VLOOKUP(B16,'KAYIT LİSTESİ'!$B$4:$H$897,4,0)),"",(VLOOKUP(B16,'KAYIT LİSTESİ'!$B$4:$H$897,4,0)))</f>
      </c>
      <c r="E16" s="185">
        <f>IF(ISERROR(VLOOKUP(B16,'KAYIT LİSTESİ'!$B$4:$H$897,5,0)),"",(VLOOKUP(B16,'KAYIT LİSTESİ'!$B$4:$H$897,5,0)))</f>
      </c>
      <c r="F16" s="185">
        <f>IF(ISERROR(VLOOKUP(B16,'KAYIT LİSTESİ'!$B$4:$H$897,6,0)),"",(VLOOKUP(B16,'KAYIT LİSTESİ'!$B$4:$H$897,6,0)))</f>
      </c>
      <c r="G16" s="172"/>
      <c r="H16" s="172"/>
      <c r="I16" s="172"/>
      <c r="J16" s="184">
        <f t="shared" si="2"/>
        <v>0</v>
      </c>
      <c r="K16" s="214"/>
      <c r="L16" s="214"/>
      <c r="M16" s="214"/>
      <c r="N16" s="183">
        <f t="shared" si="3"/>
        <v>0</v>
      </c>
      <c r="O16" s="277"/>
      <c r="P16" s="288"/>
      <c r="Q16" s="275">
        <v>576</v>
      </c>
      <c r="R16" s="274">
        <v>16</v>
      </c>
    </row>
    <row r="17" spans="1:18" s="88" customFormat="1" ht="49.5" customHeight="1">
      <c r="A17" s="100"/>
      <c r="B17" s="101" t="s">
        <v>359</v>
      </c>
      <c r="C17" s="277">
        <f>IF(ISERROR(VLOOKUP(B17,'KAYIT LİSTESİ'!$B$4:$H$897,2,0)),"",(VLOOKUP(B17,'KAYIT LİSTESİ'!$B$4:$H$897,2,0)))</f>
      </c>
      <c r="D17" s="102">
        <f>IF(ISERROR(VLOOKUP(B17,'KAYIT LİSTESİ'!$B$4:$H$897,4,0)),"",(VLOOKUP(B17,'KAYIT LİSTESİ'!$B$4:$H$897,4,0)))</f>
      </c>
      <c r="E17" s="185">
        <f>IF(ISERROR(VLOOKUP(B17,'KAYIT LİSTESİ'!$B$4:$H$897,5,0)),"",(VLOOKUP(B17,'KAYIT LİSTESİ'!$B$4:$H$897,5,0)))</f>
      </c>
      <c r="F17" s="185">
        <f>IF(ISERROR(VLOOKUP(B17,'KAYIT LİSTESİ'!$B$4:$H$897,6,0)),"",(VLOOKUP(B17,'KAYIT LİSTESİ'!$B$4:$H$897,6,0)))</f>
      </c>
      <c r="G17" s="172"/>
      <c r="H17" s="172"/>
      <c r="I17" s="172"/>
      <c r="J17" s="184">
        <f t="shared" si="2"/>
        <v>0</v>
      </c>
      <c r="K17" s="214"/>
      <c r="L17" s="214"/>
      <c r="M17" s="214"/>
      <c r="N17" s="183">
        <f t="shared" si="3"/>
        <v>0</v>
      </c>
      <c r="O17" s="277"/>
      <c r="P17" s="288"/>
      <c r="Q17" s="275">
        <v>592</v>
      </c>
      <c r="R17" s="274">
        <v>17</v>
      </c>
    </row>
    <row r="18" spans="1:18" s="88" customFormat="1" ht="49.5" customHeight="1">
      <c r="A18" s="100"/>
      <c r="B18" s="101" t="s">
        <v>360</v>
      </c>
      <c r="C18" s="277">
        <f>IF(ISERROR(VLOOKUP(B18,'KAYIT LİSTESİ'!$B$4:$H$897,2,0)),"",(VLOOKUP(B18,'KAYIT LİSTESİ'!$B$4:$H$897,2,0)))</f>
      </c>
      <c r="D18" s="102">
        <f>IF(ISERROR(VLOOKUP(B18,'KAYIT LİSTESİ'!$B$4:$H$897,4,0)),"",(VLOOKUP(B18,'KAYIT LİSTESİ'!$B$4:$H$897,4,0)))</f>
      </c>
      <c r="E18" s="185">
        <f>IF(ISERROR(VLOOKUP(B18,'KAYIT LİSTESİ'!$B$4:$H$897,5,0)),"",(VLOOKUP(B18,'KAYIT LİSTESİ'!$B$4:$H$897,5,0)))</f>
      </c>
      <c r="F18" s="185">
        <f>IF(ISERROR(VLOOKUP(B18,'KAYIT LİSTESİ'!$B$4:$H$897,6,0)),"",(VLOOKUP(B18,'KAYIT LİSTESİ'!$B$4:$H$897,6,0)))</f>
      </c>
      <c r="G18" s="172"/>
      <c r="H18" s="172"/>
      <c r="I18" s="172"/>
      <c r="J18" s="184">
        <f t="shared" si="2"/>
        <v>0</v>
      </c>
      <c r="K18" s="214"/>
      <c r="L18" s="214"/>
      <c r="M18" s="214"/>
      <c r="N18" s="183">
        <f t="shared" si="3"/>
        <v>0</v>
      </c>
      <c r="O18" s="277"/>
      <c r="P18" s="288"/>
      <c r="Q18" s="275">
        <v>608</v>
      </c>
      <c r="R18" s="274">
        <v>18</v>
      </c>
    </row>
    <row r="19" spans="1:18" s="88" customFormat="1" ht="49.5" customHeight="1">
      <c r="A19" s="100"/>
      <c r="B19" s="101" t="s">
        <v>361</v>
      </c>
      <c r="C19" s="277">
        <f>IF(ISERROR(VLOOKUP(B19,'KAYIT LİSTESİ'!$B$4:$H$897,2,0)),"",(VLOOKUP(B19,'KAYIT LİSTESİ'!$B$4:$H$897,2,0)))</f>
      </c>
      <c r="D19" s="102">
        <f>IF(ISERROR(VLOOKUP(B19,'KAYIT LİSTESİ'!$B$4:$H$897,4,0)),"",(VLOOKUP(B19,'KAYIT LİSTESİ'!$B$4:$H$897,4,0)))</f>
      </c>
      <c r="E19" s="185">
        <f>IF(ISERROR(VLOOKUP(B19,'KAYIT LİSTESİ'!$B$4:$H$897,5,0)),"",(VLOOKUP(B19,'KAYIT LİSTESİ'!$B$4:$H$897,5,0)))</f>
      </c>
      <c r="F19" s="185">
        <f>IF(ISERROR(VLOOKUP(B19,'KAYIT LİSTESİ'!$B$4:$H$897,6,0)),"",(VLOOKUP(B19,'KAYIT LİSTESİ'!$B$4:$H$897,6,0)))</f>
      </c>
      <c r="G19" s="172"/>
      <c r="H19" s="172"/>
      <c r="I19" s="172"/>
      <c r="J19" s="184">
        <f t="shared" si="2"/>
        <v>0</v>
      </c>
      <c r="K19" s="214"/>
      <c r="L19" s="214"/>
      <c r="M19" s="214"/>
      <c r="N19" s="183">
        <f t="shared" si="3"/>
        <v>0</v>
      </c>
      <c r="O19" s="277"/>
      <c r="P19" s="288"/>
      <c r="Q19" s="275">
        <v>624</v>
      </c>
      <c r="R19" s="274">
        <v>19</v>
      </c>
    </row>
    <row r="20" spans="1:18" s="88" customFormat="1" ht="49.5" customHeight="1">
      <c r="A20" s="100"/>
      <c r="B20" s="101" t="s">
        <v>362</v>
      </c>
      <c r="C20" s="277">
        <f>IF(ISERROR(VLOOKUP(B20,'KAYIT LİSTESİ'!$B$4:$H$897,2,0)),"",(VLOOKUP(B20,'KAYIT LİSTESİ'!$B$4:$H$897,2,0)))</f>
      </c>
      <c r="D20" s="102">
        <f>IF(ISERROR(VLOOKUP(B20,'KAYIT LİSTESİ'!$B$4:$H$897,4,0)),"",(VLOOKUP(B20,'KAYIT LİSTESİ'!$B$4:$H$897,4,0)))</f>
      </c>
      <c r="E20" s="185">
        <f>IF(ISERROR(VLOOKUP(B20,'KAYIT LİSTESİ'!$B$4:$H$897,5,0)),"",(VLOOKUP(B20,'KAYIT LİSTESİ'!$B$4:$H$897,5,0)))</f>
      </c>
      <c r="F20" s="185">
        <f>IF(ISERROR(VLOOKUP(B20,'KAYIT LİSTESİ'!$B$4:$H$897,6,0)),"",(VLOOKUP(B20,'KAYIT LİSTESİ'!$B$4:$H$897,6,0)))</f>
      </c>
      <c r="G20" s="172"/>
      <c r="H20" s="172"/>
      <c r="I20" s="172"/>
      <c r="J20" s="184">
        <f t="shared" si="2"/>
        <v>0</v>
      </c>
      <c r="K20" s="214"/>
      <c r="L20" s="214"/>
      <c r="M20" s="214"/>
      <c r="N20" s="183">
        <f t="shared" si="3"/>
        <v>0</v>
      </c>
      <c r="O20" s="277"/>
      <c r="P20" s="288"/>
      <c r="Q20" s="275">
        <v>640</v>
      </c>
      <c r="R20" s="274">
        <v>20</v>
      </c>
    </row>
    <row r="21" spans="1:18" s="88" customFormat="1" ht="49.5" customHeight="1">
      <c r="A21" s="100"/>
      <c r="B21" s="101" t="s">
        <v>363</v>
      </c>
      <c r="C21" s="277">
        <f>IF(ISERROR(VLOOKUP(B21,'KAYIT LİSTESİ'!$B$4:$H$897,2,0)),"",(VLOOKUP(B21,'KAYIT LİSTESİ'!$B$4:$H$897,2,0)))</f>
      </c>
      <c r="D21" s="102">
        <f>IF(ISERROR(VLOOKUP(B21,'KAYIT LİSTESİ'!$B$4:$H$897,4,0)),"",(VLOOKUP(B21,'KAYIT LİSTESİ'!$B$4:$H$897,4,0)))</f>
      </c>
      <c r="E21" s="185">
        <f>IF(ISERROR(VLOOKUP(B21,'KAYIT LİSTESİ'!$B$4:$H$897,5,0)),"",(VLOOKUP(B21,'KAYIT LİSTESİ'!$B$4:$H$897,5,0)))</f>
      </c>
      <c r="F21" s="185">
        <f>IF(ISERROR(VLOOKUP(B21,'KAYIT LİSTESİ'!$B$4:$H$897,6,0)),"",(VLOOKUP(B21,'KAYIT LİSTESİ'!$B$4:$H$897,6,0)))</f>
      </c>
      <c r="G21" s="172"/>
      <c r="H21" s="172"/>
      <c r="I21" s="172"/>
      <c r="J21" s="184">
        <f t="shared" si="2"/>
        <v>0</v>
      </c>
      <c r="K21" s="214"/>
      <c r="L21" s="214"/>
      <c r="M21" s="214"/>
      <c r="N21" s="183">
        <f t="shared" si="3"/>
        <v>0</v>
      </c>
      <c r="O21" s="277"/>
      <c r="P21" s="288"/>
      <c r="Q21" s="275">
        <v>656</v>
      </c>
      <c r="R21" s="274">
        <v>21</v>
      </c>
    </row>
    <row r="22" spans="1:18" s="88" customFormat="1" ht="49.5" customHeight="1">
      <c r="A22" s="100"/>
      <c r="B22" s="101" t="s">
        <v>364</v>
      </c>
      <c r="C22" s="277">
        <f>IF(ISERROR(VLOOKUP(B22,'KAYIT LİSTESİ'!$B$4:$H$897,2,0)),"",(VLOOKUP(B22,'KAYIT LİSTESİ'!$B$4:$H$897,2,0)))</f>
      </c>
      <c r="D22" s="102">
        <f>IF(ISERROR(VLOOKUP(B22,'KAYIT LİSTESİ'!$B$4:$H$897,4,0)),"",(VLOOKUP(B22,'KAYIT LİSTESİ'!$B$4:$H$897,4,0)))</f>
      </c>
      <c r="E22" s="185">
        <f>IF(ISERROR(VLOOKUP(B22,'KAYIT LİSTESİ'!$B$4:$H$897,5,0)),"",(VLOOKUP(B22,'KAYIT LİSTESİ'!$B$4:$H$897,5,0)))</f>
      </c>
      <c r="F22" s="185">
        <f>IF(ISERROR(VLOOKUP(B22,'KAYIT LİSTESİ'!$B$4:$H$897,6,0)),"",(VLOOKUP(B22,'KAYIT LİSTESİ'!$B$4:$H$897,6,0)))</f>
      </c>
      <c r="G22" s="172"/>
      <c r="H22" s="172"/>
      <c r="I22" s="172"/>
      <c r="J22" s="184">
        <f t="shared" si="2"/>
        <v>0</v>
      </c>
      <c r="K22" s="214"/>
      <c r="L22" s="214"/>
      <c r="M22" s="214"/>
      <c r="N22" s="183">
        <f t="shared" si="3"/>
        <v>0</v>
      </c>
      <c r="O22" s="277"/>
      <c r="P22" s="288"/>
      <c r="Q22" s="275">
        <v>672</v>
      </c>
      <c r="R22" s="274">
        <v>22</v>
      </c>
    </row>
    <row r="23" spans="1:18" s="88" customFormat="1" ht="49.5" customHeight="1">
      <c r="A23" s="100"/>
      <c r="B23" s="101" t="s">
        <v>365</v>
      </c>
      <c r="C23" s="277">
        <f>IF(ISERROR(VLOOKUP(B23,'KAYIT LİSTESİ'!$B$4:$H$897,2,0)),"",(VLOOKUP(B23,'KAYIT LİSTESİ'!$B$4:$H$897,2,0)))</f>
      </c>
      <c r="D23" s="102">
        <f>IF(ISERROR(VLOOKUP(B23,'KAYIT LİSTESİ'!$B$4:$H$897,4,0)),"",(VLOOKUP(B23,'KAYIT LİSTESİ'!$B$4:$H$897,4,0)))</f>
      </c>
      <c r="E23" s="185">
        <f>IF(ISERROR(VLOOKUP(B23,'KAYIT LİSTESİ'!$B$4:$H$897,5,0)),"",(VLOOKUP(B23,'KAYIT LİSTESİ'!$B$4:$H$897,5,0)))</f>
      </c>
      <c r="F23" s="185">
        <f>IF(ISERROR(VLOOKUP(B23,'KAYIT LİSTESİ'!$B$4:$H$897,6,0)),"",(VLOOKUP(B23,'KAYIT LİSTESİ'!$B$4:$H$897,6,0)))</f>
      </c>
      <c r="G23" s="172"/>
      <c r="H23" s="172"/>
      <c r="I23" s="172"/>
      <c r="J23" s="184">
        <f t="shared" si="2"/>
        <v>0</v>
      </c>
      <c r="K23" s="214"/>
      <c r="L23" s="214"/>
      <c r="M23" s="214"/>
      <c r="N23" s="183">
        <f t="shared" si="3"/>
        <v>0</v>
      </c>
      <c r="O23" s="277"/>
      <c r="P23" s="288"/>
      <c r="Q23" s="275">
        <v>688</v>
      </c>
      <c r="R23" s="274">
        <v>23</v>
      </c>
    </row>
    <row r="24" spans="1:18" s="88" customFormat="1" ht="49.5" customHeight="1">
      <c r="A24" s="100"/>
      <c r="B24" s="101" t="s">
        <v>366</v>
      </c>
      <c r="C24" s="277">
        <f>IF(ISERROR(VLOOKUP(B24,'KAYIT LİSTESİ'!$B$4:$H$897,2,0)),"",(VLOOKUP(B24,'KAYIT LİSTESİ'!$B$4:$H$897,2,0)))</f>
      </c>
      <c r="D24" s="102">
        <f>IF(ISERROR(VLOOKUP(B24,'KAYIT LİSTESİ'!$B$4:$H$897,4,0)),"",(VLOOKUP(B24,'KAYIT LİSTESİ'!$B$4:$H$897,4,0)))</f>
      </c>
      <c r="E24" s="185">
        <f>IF(ISERROR(VLOOKUP(B24,'KAYIT LİSTESİ'!$B$4:$H$897,5,0)),"",(VLOOKUP(B24,'KAYIT LİSTESİ'!$B$4:$H$897,5,0)))</f>
      </c>
      <c r="F24" s="185">
        <f>IF(ISERROR(VLOOKUP(B24,'KAYIT LİSTESİ'!$B$4:$H$897,6,0)),"",(VLOOKUP(B24,'KAYIT LİSTESİ'!$B$4:$H$897,6,0)))</f>
      </c>
      <c r="G24" s="172"/>
      <c r="H24" s="172"/>
      <c r="I24" s="172"/>
      <c r="J24" s="184">
        <f t="shared" si="2"/>
        <v>0</v>
      </c>
      <c r="K24" s="214"/>
      <c r="L24" s="214"/>
      <c r="M24" s="214"/>
      <c r="N24" s="183">
        <f t="shared" si="3"/>
        <v>0</v>
      </c>
      <c r="O24" s="277"/>
      <c r="P24" s="288"/>
      <c r="Q24" s="275">
        <v>704</v>
      </c>
      <c r="R24" s="274">
        <v>24</v>
      </c>
    </row>
    <row r="25" spans="1:18" s="88" customFormat="1" ht="49.5" customHeight="1">
      <c r="A25" s="100"/>
      <c r="B25" s="101" t="s">
        <v>367</v>
      </c>
      <c r="C25" s="277">
        <f>IF(ISERROR(VLOOKUP(B25,'KAYIT LİSTESİ'!$B$4:$H$897,2,0)),"",(VLOOKUP(B25,'KAYIT LİSTESİ'!$B$4:$H$897,2,0)))</f>
      </c>
      <c r="D25" s="102">
        <f>IF(ISERROR(VLOOKUP(B25,'KAYIT LİSTESİ'!$B$4:$H$897,4,0)),"",(VLOOKUP(B25,'KAYIT LİSTESİ'!$B$4:$H$897,4,0)))</f>
      </c>
      <c r="E25" s="185">
        <f>IF(ISERROR(VLOOKUP(B25,'KAYIT LİSTESİ'!$B$4:$H$897,5,0)),"",(VLOOKUP(B25,'KAYIT LİSTESİ'!$B$4:$H$897,5,0)))</f>
      </c>
      <c r="F25" s="185">
        <f>IF(ISERROR(VLOOKUP(B25,'KAYIT LİSTESİ'!$B$4:$H$897,6,0)),"",(VLOOKUP(B25,'KAYIT LİSTESİ'!$B$4:$H$897,6,0)))</f>
      </c>
      <c r="G25" s="172"/>
      <c r="H25" s="172"/>
      <c r="I25" s="172"/>
      <c r="J25" s="184">
        <f t="shared" si="2"/>
        <v>0</v>
      </c>
      <c r="K25" s="214"/>
      <c r="L25" s="214"/>
      <c r="M25" s="214"/>
      <c r="N25" s="183">
        <f t="shared" si="3"/>
        <v>0</v>
      </c>
      <c r="O25" s="277"/>
      <c r="P25" s="288"/>
      <c r="Q25" s="275">
        <v>720</v>
      </c>
      <c r="R25" s="274">
        <v>25</v>
      </c>
    </row>
    <row r="26" spans="1:18" s="88" customFormat="1" ht="49.5" customHeight="1">
      <c r="A26" s="100"/>
      <c r="B26" s="101" t="s">
        <v>368</v>
      </c>
      <c r="C26" s="277">
        <f>IF(ISERROR(VLOOKUP(B26,'KAYIT LİSTESİ'!$B$4:$H$897,2,0)),"",(VLOOKUP(B26,'KAYIT LİSTESİ'!$B$4:$H$897,2,0)))</f>
      </c>
      <c r="D26" s="102">
        <f>IF(ISERROR(VLOOKUP(B26,'KAYIT LİSTESİ'!$B$4:$H$897,4,0)),"",(VLOOKUP(B26,'KAYIT LİSTESİ'!$B$4:$H$897,4,0)))</f>
      </c>
      <c r="E26" s="185">
        <f>IF(ISERROR(VLOOKUP(B26,'KAYIT LİSTESİ'!$B$4:$H$897,5,0)),"",(VLOOKUP(B26,'KAYIT LİSTESİ'!$B$4:$H$897,5,0)))</f>
      </c>
      <c r="F26" s="185">
        <f>IF(ISERROR(VLOOKUP(B26,'KAYIT LİSTESİ'!$B$4:$H$897,6,0)),"",(VLOOKUP(B26,'KAYIT LİSTESİ'!$B$4:$H$897,6,0)))</f>
      </c>
      <c r="G26" s="172"/>
      <c r="H26" s="172"/>
      <c r="I26" s="172"/>
      <c r="J26" s="184">
        <f t="shared" si="2"/>
        <v>0</v>
      </c>
      <c r="K26" s="214"/>
      <c r="L26" s="214"/>
      <c r="M26" s="214"/>
      <c r="N26" s="183">
        <f t="shared" si="3"/>
        <v>0</v>
      </c>
      <c r="O26" s="277"/>
      <c r="P26" s="288"/>
      <c r="Q26" s="275">
        <v>736</v>
      </c>
      <c r="R26" s="274">
        <v>26</v>
      </c>
    </row>
    <row r="27" spans="1:18" s="88" customFormat="1" ht="49.5" customHeight="1">
      <c r="A27" s="100"/>
      <c r="B27" s="101" t="s">
        <v>369</v>
      </c>
      <c r="C27" s="277">
        <f>IF(ISERROR(VLOOKUP(B27,'KAYIT LİSTESİ'!$B$4:$H$897,2,0)),"",(VLOOKUP(B27,'KAYIT LİSTESİ'!$B$4:$H$897,2,0)))</f>
      </c>
      <c r="D27" s="102">
        <f>IF(ISERROR(VLOOKUP(B27,'KAYIT LİSTESİ'!$B$4:$H$897,4,0)),"",(VLOOKUP(B27,'KAYIT LİSTESİ'!$B$4:$H$897,4,0)))</f>
      </c>
      <c r="E27" s="185">
        <f>IF(ISERROR(VLOOKUP(B27,'KAYIT LİSTESİ'!$B$4:$H$897,5,0)),"",(VLOOKUP(B27,'KAYIT LİSTESİ'!$B$4:$H$897,5,0)))</f>
      </c>
      <c r="F27" s="185">
        <f>IF(ISERROR(VLOOKUP(B27,'KAYIT LİSTESİ'!$B$4:$H$897,6,0)),"",(VLOOKUP(B27,'KAYIT LİSTESİ'!$B$4:$H$897,6,0)))</f>
      </c>
      <c r="G27" s="172"/>
      <c r="H27" s="172"/>
      <c r="I27" s="172"/>
      <c r="J27" s="184">
        <f t="shared" si="2"/>
        <v>0</v>
      </c>
      <c r="K27" s="214"/>
      <c r="L27" s="214"/>
      <c r="M27" s="214"/>
      <c r="N27" s="183">
        <f t="shared" si="3"/>
        <v>0</v>
      </c>
      <c r="O27" s="277"/>
      <c r="P27" s="288"/>
      <c r="Q27" s="275">
        <v>752</v>
      </c>
      <c r="R27" s="274">
        <v>27</v>
      </c>
    </row>
    <row r="28" spans="1:18" s="88" customFormat="1" ht="49.5" customHeight="1">
      <c r="A28" s="100"/>
      <c r="B28" s="101" t="s">
        <v>370</v>
      </c>
      <c r="C28" s="277">
        <f>IF(ISERROR(VLOOKUP(B28,'KAYIT LİSTESİ'!$B$4:$H$897,2,0)),"",(VLOOKUP(B28,'KAYIT LİSTESİ'!$B$4:$H$897,2,0)))</f>
      </c>
      <c r="D28" s="102">
        <f>IF(ISERROR(VLOOKUP(B28,'KAYIT LİSTESİ'!$B$4:$H$897,4,0)),"",(VLOOKUP(B28,'KAYIT LİSTESİ'!$B$4:$H$897,4,0)))</f>
      </c>
      <c r="E28" s="185">
        <f>IF(ISERROR(VLOOKUP(B28,'KAYIT LİSTESİ'!$B$4:$H$897,5,0)),"",(VLOOKUP(B28,'KAYIT LİSTESİ'!$B$4:$H$897,5,0)))</f>
      </c>
      <c r="F28" s="185">
        <f>IF(ISERROR(VLOOKUP(B28,'KAYIT LİSTESİ'!$B$4:$H$897,6,0)),"",(VLOOKUP(B28,'KAYIT LİSTESİ'!$B$4:$H$897,6,0)))</f>
      </c>
      <c r="G28" s="172"/>
      <c r="H28" s="172"/>
      <c r="I28" s="172"/>
      <c r="J28" s="184">
        <f t="shared" si="2"/>
        <v>0</v>
      </c>
      <c r="K28" s="214"/>
      <c r="L28" s="214"/>
      <c r="M28" s="214"/>
      <c r="N28" s="183">
        <f t="shared" si="3"/>
        <v>0</v>
      </c>
      <c r="O28" s="277"/>
      <c r="P28" s="288"/>
      <c r="Q28" s="275">
        <v>768</v>
      </c>
      <c r="R28" s="274">
        <v>28</v>
      </c>
    </row>
    <row r="29" spans="1:18" s="88" customFormat="1" ht="49.5" customHeight="1">
      <c r="A29" s="100"/>
      <c r="B29" s="101" t="s">
        <v>371</v>
      </c>
      <c r="C29" s="277">
        <f>IF(ISERROR(VLOOKUP(B29,'KAYIT LİSTESİ'!$B$4:$H$897,2,0)),"",(VLOOKUP(B29,'KAYIT LİSTESİ'!$B$4:$H$897,2,0)))</f>
      </c>
      <c r="D29" s="102">
        <f>IF(ISERROR(VLOOKUP(B29,'KAYIT LİSTESİ'!$B$4:$H$897,4,0)),"",(VLOOKUP(B29,'KAYIT LİSTESİ'!$B$4:$H$897,4,0)))</f>
      </c>
      <c r="E29" s="185">
        <f>IF(ISERROR(VLOOKUP(B29,'KAYIT LİSTESİ'!$B$4:$H$897,5,0)),"",(VLOOKUP(B29,'KAYIT LİSTESİ'!$B$4:$H$897,5,0)))</f>
      </c>
      <c r="F29" s="185">
        <f>IF(ISERROR(VLOOKUP(B29,'KAYIT LİSTESİ'!$B$4:$H$897,6,0)),"",(VLOOKUP(B29,'KAYIT LİSTESİ'!$B$4:$H$897,6,0)))</f>
      </c>
      <c r="G29" s="172"/>
      <c r="H29" s="172"/>
      <c r="I29" s="172"/>
      <c r="J29" s="184">
        <f t="shared" si="2"/>
        <v>0</v>
      </c>
      <c r="K29" s="214"/>
      <c r="L29" s="214"/>
      <c r="M29" s="214"/>
      <c r="N29" s="183">
        <f t="shared" si="3"/>
        <v>0</v>
      </c>
      <c r="O29" s="277"/>
      <c r="P29" s="288"/>
      <c r="Q29" s="275">
        <v>784</v>
      </c>
      <c r="R29" s="274">
        <v>29</v>
      </c>
    </row>
    <row r="30" spans="1:18" s="88" customFormat="1" ht="49.5" customHeight="1">
      <c r="A30" s="100"/>
      <c r="B30" s="101" t="s">
        <v>372</v>
      </c>
      <c r="C30" s="277">
        <f>IF(ISERROR(VLOOKUP(B30,'KAYIT LİSTESİ'!$B$4:$H$897,2,0)),"",(VLOOKUP(B30,'KAYIT LİSTESİ'!$B$4:$H$897,2,0)))</f>
      </c>
      <c r="D30" s="102">
        <f>IF(ISERROR(VLOOKUP(B30,'KAYIT LİSTESİ'!$B$4:$H$897,4,0)),"",(VLOOKUP(B30,'KAYIT LİSTESİ'!$B$4:$H$897,4,0)))</f>
      </c>
      <c r="E30" s="185">
        <f>IF(ISERROR(VLOOKUP(B30,'KAYIT LİSTESİ'!$B$4:$H$897,5,0)),"",(VLOOKUP(B30,'KAYIT LİSTESİ'!$B$4:$H$897,5,0)))</f>
      </c>
      <c r="F30" s="185">
        <f>IF(ISERROR(VLOOKUP(B30,'KAYIT LİSTESİ'!$B$4:$H$897,6,0)),"",(VLOOKUP(B30,'KAYIT LİSTESİ'!$B$4:$H$897,6,0)))</f>
      </c>
      <c r="G30" s="172"/>
      <c r="H30" s="172"/>
      <c r="I30" s="172"/>
      <c r="J30" s="184">
        <f t="shared" si="2"/>
        <v>0</v>
      </c>
      <c r="K30" s="214"/>
      <c r="L30" s="214"/>
      <c r="M30" s="214"/>
      <c r="N30" s="183">
        <f t="shared" si="3"/>
        <v>0</v>
      </c>
      <c r="O30" s="277"/>
      <c r="P30" s="288"/>
      <c r="Q30" s="275">
        <v>800</v>
      </c>
      <c r="R30" s="274">
        <v>30</v>
      </c>
    </row>
    <row r="31" spans="1:18" s="88" customFormat="1" ht="49.5" customHeight="1">
      <c r="A31" s="100"/>
      <c r="B31" s="101" t="s">
        <v>373</v>
      </c>
      <c r="C31" s="277">
        <f>IF(ISERROR(VLOOKUP(B31,'KAYIT LİSTESİ'!$B$4:$H$897,2,0)),"",(VLOOKUP(B31,'KAYIT LİSTESİ'!$B$4:$H$897,2,0)))</f>
      </c>
      <c r="D31" s="102">
        <f>IF(ISERROR(VLOOKUP(B31,'KAYIT LİSTESİ'!$B$4:$H$897,4,0)),"",(VLOOKUP(B31,'KAYIT LİSTESİ'!$B$4:$H$897,4,0)))</f>
      </c>
      <c r="E31" s="185">
        <f>IF(ISERROR(VLOOKUP(B31,'KAYIT LİSTESİ'!$B$4:$H$897,5,0)),"",(VLOOKUP(B31,'KAYIT LİSTESİ'!$B$4:$H$897,5,0)))</f>
      </c>
      <c r="F31" s="185">
        <f>IF(ISERROR(VLOOKUP(B31,'KAYIT LİSTESİ'!$B$4:$H$897,6,0)),"",(VLOOKUP(B31,'KAYIT LİSTESİ'!$B$4:$H$897,6,0)))</f>
      </c>
      <c r="G31" s="172"/>
      <c r="H31" s="172"/>
      <c r="I31" s="172"/>
      <c r="J31" s="184">
        <f t="shared" si="2"/>
        <v>0</v>
      </c>
      <c r="K31" s="214"/>
      <c r="L31" s="214"/>
      <c r="M31" s="214"/>
      <c r="N31" s="183">
        <f t="shared" si="3"/>
        <v>0</v>
      </c>
      <c r="O31" s="277"/>
      <c r="P31" s="288"/>
      <c r="Q31" s="275">
        <v>816</v>
      </c>
      <c r="R31" s="274">
        <v>31</v>
      </c>
    </row>
    <row r="32" spans="1:18" s="88" customFormat="1" ht="49.5" customHeight="1">
      <c r="A32" s="100"/>
      <c r="B32" s="101" t="s">
        <v>374</v>
      </c>
      <c r="C32" s="277">
        <f>IF(ISERROR(VLOOKUP(B32,'KAYIT LİSTESİ'!$B$4:$H$897,2,0)),"",(VLOOKUP(B32,'KAYIT LİSTESİ'!$B$4:$H$897,2,0)))</f>
      </c>
      <c r="D32" s="102">
        <f>IF(ISERROR(VLOOKUP(B32,'KAYIT LİSTESİ'!$B$4:$H$897,4,0)),"",(VLOOKUP(B32,'KAYIT LİSTESİ'!$B$4:$H$897,4,0)))</f>
      </c>
      <c r="E32" s="185">
        <f>IF(ISERROR(VLOOKUP(B32,'KAYIT LİSTESİ'!$B$4:$H$897,5,0)),"",(VLOOKUP(B32,'KAYIT LİSTESİ'!$B$4:$H$897,5,0)))</f>
      </c>
      <c r="F32" s="185">
        <f>IF(ISERROR(VLOOKUP(B32,'KAYIT LİSTESİ'!$B$4:$H$897,6,0)),"",(VLOOKUP(B32,'KAYIT LİSTESİ'!$B$4:$H$897,6,0)))</f>
      </c>
      <c r="G32" s="172"/>
      <c r="H32" s="172"/>
      <c r="I32" s="172"/>
      <c r="J32" s="184">
        <f t="shared" si="2"/>
        <v>0</v>
      </c>
      <c r="K32" s="214"/>
      <c r="L32" s="214"/>
      <c r="M32" s="214"/>
      <c r="N32" s="183">
        <f t="shared" si="3"/>
        <v>0</v>
      </c>
      <c r="O32" s="277"/>
      <c r="P32" s="288"/>
      <c r="Q32" s="275">
        <v>832</v>
      </c>
      <c r="R32" s="274">
        <v>32</v>
      </c>
    </row>
    <row r="33" spans="1:18" s="91" customFormat="1" ht="32.25" customHeight="1">
      <c r="A33" s="89"/>
      <c r="B33" s="89"/>
      <c r="C33" s="89"/>
      <c r="D33" s="90"/>
      <c r="E33" s="89"/>
      <c r="N33" s="92"/>
      <c r="O33" s="89"/>
      <c r="P33" s="89"/>
      <c r="Q33" s="275">
        <v>1075</v>
      </c>
      <c r="R33" s="274">
        <v>48</v>
      </c>
    </row>
    <row r="34" spans="1:18" s="91" customFormat="1" ht="32.25" customHeight="1">
      <c r="A34" s="501" t="s">
        <v>4</v>
      </c>
      <c r="B34" s="501"/>
      <c r="C34" s="501"/>
      <c r="D34" s="501"/>
      <c r="E34" s="93" t="s">
        <v>0</v>
      </c>
      <c r="F34" s="93" t="s">
        <v>1</v>
      </c>
      <c r="G34" s="492" t="s">
        <v>2</v>
      </c>
      <c r="H34" s="492"/>
      <c r="I34" s="492"/>
      <c r="J34" s="492"/>
      <c r="K34" s="492"/>
      <c r="L34" s="492"/>
      <c r="M34" s="492"/>
      <c r="N34" s="492" t="s">
        <v>3</v>
      </c>
      <c r="O34" s="492"/>
      <c r="P34" s="93"/>
      <c r="Q34" s="275">
        <v>1090</v>
      </c>
      <c r="R34" s="274">
        <v>49</v>
      </c>
    </row>
    <row r="35" spans="17:18" ht="12.75">
      <c r="Q35" s="275">
        <v>1105</v>
      </c>
      <c r="R35" s="274">
        <v>50</v>
      </c>
    </row>
    <row r="36" spans="17:18" ht="12.75">
      <c r="Q36" s="275">
        <v>1120</v>
      </c>
      <c r="R36" s="274">
        <v>51</v>
      </c>
    </row>
    <row r="37" spans="17:18" ht="12.75">
      <c r="Q37" s="276">
        <v>1135</v>
      </c>
      <c r="R37" s="93">
        <v>52</v>
      </c>
    </row>
    <row r="38" spans="17:18" ht="12.75">
      <c r="Q38" s="276">
        <v>1150</v>
      </c>
      <c r="R38" s="93">
        <v>53</v>
      </c>
    </row>
    <row r="39" spans="17:18" ht="12.75">
      <c r="Q39" s="276">
        <v>1165</v>
      </c>
      <c r="R39" s="93">
        <v>54</v>
      </c>
    </row>
    <row r="40" spans="17:18" ht="12.75">
      <c r="Q40" s="276">
        <v>1180</v>
      </c>
      <c r="R40" s="93">
        <v>55</v>
      </c>
    </row>
    <row r="41" spans="17:18" ht="12.75">
      <c r="Q41" s="276">
        <v>1195</v>
      </c>
      <c r="R41" s="93">
        <v>56</v>
      </c>
    </row>
    <row r="42" spans="17:18" ht="12.75">
      <c r="Q42" s="276">
        <v>1210</v>
      </c>
      <c r="R42" s="93">
        <v>57</v>
      </c>
    </row>
    <row r="43" spans="17:18" ht="12.75">
      <c r="Q43" s="276">
        <v>1225</v>
      </c>
      <c r="R43" s="93">
        <v>58</v>
      </c>
    </row>
    <row r="44" spans="17:18" ht="12.75">
      <c r="Q44" s="276">
        <v>1240</v>
      </c>
      <c r="R44" s="93">
        <v>59</v>
      </c>
    </row>
    <row r="45" spans="17:18" ht="12.75">
      <c r="Q45" s="276">
        <v>1255</v>
      </c>
      <c r="R45" s="93">
        <v>60</v>
      </c>
    </row>
    <row r="46" spans="17:18" ht="12.75">
      <c r="Q46" s="276">
        <v>1270</v>
      </c>
      <c r="R46" s="93">
        <v>61</v>
      </c>
    </row>
    <row r="47" spans="17:18" ht="12.75">
      <c r="Q47" s="276">
        <v>1285</v>
      </c>
      <c r="R47" s="93">
        <v>62</v>
      </c>
    </row>
    <row r="48" spans="17:18" ht="12.75">
      <c r="Q48" s="276">
        <v>1300</v>
      </c>
      <c r="R48" s="93">
        <v>63</v>
      </c>
    </row>
    <row r="49" spans="17:18" ht="12.75">
      <c r="Q49" s="276">
        <v>1315</v>
      </c>
      <c r="R49" s="93">
        <v>64</v>
      </c>
    </row>
    <row r="50" spans="17:18" ht="12.75">
      <c r="Q50" s="276">
        <v>1330</v>
      </c>
      <c r="R50" s="93">
        <v>65</v>
      </c>
    </row>
    <row r="51" spans="17:18" ht="12.75">
      <c r="Q51" s="276">
        <v>1345</v>
      </c>
      <c r="R51" s="93">
        <v>66</v>
      </c>
    </row>
    <row r="52" spans="17:18" ht="12.75">
      <c r="Q52" s="276">
        <v>1360</v>
      </c>
      <c r="R52" s="93">
        <v>67</v>
      </c>
    </row>
    <row r="53" spans="17:18" ht="12.75">
      <c r="Q53" s="276">
        <v>1375</v>
      </c>
      <c r="R53" s="93">
        <v>68</v>
      </c>
    </row>
    <row r="54" spans="17:18" ht="12.75">
      <c r="Q54" s="276">
        <v>1390</v>
      </c>
      <c r="R54" s="93">
        <v>69</v>
      </c>
    </row>
    <row r="55" spans="17:18" ht="12.75">
      <c r="Q55" s="276">
        <v>1405</v>
      </c>
      <c r="R55" s="93">
        <v>70</v>
      </c>
    </row>
    <row r="56" spans="17:18" ht="12.75">
      <c r="Q56" s="276">
        <v>1420</v>
      </c>
      <c r="R56" s="93">
        <v>71</v>
      </c>
    </row>
    <row r="57" spans="17:18" ht="12.75">
      <c r="Q57" s="276">
        <v>1435</v>
      </c>
      <c r="R57" s="93">
        <v>72</v>
      </c>
    </row>
    <row r="58" spans="17:18" ht="12.75">
      <c r="Q58" s="276">
        <v>1450</v>
      </c>
      <c r="R58" s="93">
        <v>73</v>
      </c>
    </row>
    <row r="59" spans="17:18" ht="12.75">
      <c r="Q59" s="276">
        <v>1465</v>
      </c>
      <c r="R59" s="93">
        <v>74</v>
      </c>
    </row>
    <row r="60" spans="17:18" ht="12.75">
      <c r="Q60" s="276">
        <v>1480</v>
      </c>
      <c r="R60" s="93">
        <v>75</v>
      </c>
    </row>
    <row r="61" spans="17:18" ht="12.75">
      <c r="Q61" s="276">
        <v>1495</v>
      </c>
      <c r="R61" s="93">
        <v>76</v>
      </c>
    </row>
    <row r="62" spans="17:18" ht="12.75">
      <c r="Q62" s="276">
        <v>1510</v>
      </c>
      <c r="R62" s="93">
        <v>77</v>
      </c>
    </row>
    <row r="63" spans="17:18" ht="12.75">
      <c r="Q63" s="276">
        <v>1525</v>
      </c>
      <c r="R63" s="93">
        <v>78</v>
      </c>
    </row>
    <row r="64" spans="17:18" ht="12.75">
      <c r="Q64" s="276">
        <v>1540</v>
      </c>
      <c r="R64" s="93">
        <v>79</v>
      </c>
    </row>
    <row r="65" spans="17:18" ht="12.75">
      <c r="Q65" s="276">
        <v>1555</v>
      </c>
      <c r="R65" s="93">
        <v>80</v>
      </c>
    </row>
    <row r="66" spans="17:18" ht="12.75">
      <c r="Q66" s="276">
        <v>1570</v>
      </c>
      <c r="R66" s="93">
        <v>81</v>
      </c>
    </row>
    <row r="67" spans="17:18" ht="12.75">
      <c r="Q67" s="276">
        <v>1585</v>
      </c>
      <c r="R67" s="93">
        <v>82</v>
      </c>
    </row>
    <row r="68" spans="17:18" ht="12.75">
      <c r="Q68" s="276">
        <v>1600</v>
      </c>
      <c r="R68" s="93">
        <v>83</v>
      </c>
    </row>
    <row r="69" spans="17:18" ht="12.75">
      <c r="Q69" s="276">
        <v>1615</v>
      </c>
      <c r="R69" s="93">
        <v>84</v>
      </c>
    </row>
    <row r="70" spans="17:18" ht="12.75">
      <c r="Q70" s="276">
        <v>1630</v>
      </c>
      <c r="R70" s="93">
        <v>85</v>
      </c>
    </row>
    <row r="71" spans="17:18" ht="12.75">
      <c r="Q71" s="276">
        <v>1645</v>
      </c>
      <c r="R71" s="93">
        <v>86</v>
      </c>
    </row>
    <row r="72" spans="17:18" ht="12.75">
      <c r="Q72" s="276">
        <v>1660</v>
      </c>
      <c r="R72" s="93">
        <v>87</v>
      </c>
    </row>
    <row r="73" spans="17:18" ht="12.75">
      <c r="Q73" s="276">
        <v>1675</v>
      </c>
      <c r="R73" s="93">
        <v>88</v>
      </c>
    </row>
    <row r="74" spans="17:18" ht="12.75">
      <c r="Q74" s="276">
        <v>1690</v>
      </c>
      <c r="R74" s="93">
        <v>89</v>
      </c>
    </row>
    <row r="75" spans="17:18" ht="12.75">
      <c r="Q75" s="276">
        <v>1705</v>
      </c>
      <c r="R75" s="93">
        <v>90</v>
      </c>
    </row>
    <row r="76" spans="17:18" ht="12.75">
      <c r="Q76" s="276">
        <v>1720</v>
      </c>
      <c r="R76" s="93">
        <v>91</v>
      </c>
    </row>
    <row r="77" spans="17:18" ht="12.75">
      <c r="Q77" s="276">
        <v>1735</v>
      </c>
      <c r="R77" s="93">
        <v>92</v>
      </c>
    </row>
    <row r="78" spans="17:18" ht="12.75">
      <c r="Q78" s="276">
        <v>1750</v>
      </c>
      <c r="R78" s="93">
        <v>93</v>
      </c>
    </row>
    <row r="79" spans="17:18" ht="12.75">
      <c r="Q79" s="275">
        <v>1765</v>
      </c>
      <c r="R79" s="274">
        <v>94</v>
      </c>
    </row>
    <row r="80" spans="17:18" ht="12.75">
      <c r="Q80" s="275">
        <v>1780</v>
      </c>
      <c r="R80" s="274">
        <v>95</v>
      </c>
    </row>
    <row r="81" spans="17:18" ht="12.75">
      <c r="Q81" s="275">
        <v>1794</v>
      </c>
      <c r="R81" s="274">
        <v>96</v>
      </c>
    </row>
    <row r="82" spans="17:18" ht="12.75">
      <c r="Q82" s="275">
        <v>1808</v>
      </c>
      <c r="R82" s="274">
        <v>97</v>
      </c>
    </row>
    <row r="83" spans="17:18" ht="12.75">
      <c r="Q83" s="275">
        <v>1822</v>
      </c>
      <c r="R83" s="274">
        <v>98</v>
      </c>
    </row>
    <row r="84" spans="17:18" ht="12.75">
      <c r="Q84" s="275">
        <v>1836</v>
      </c>
      <c r="R84" s="274">
        <v>99</v>
      </c>
    </row>
    <row r="85" spans="17:18" ht="12.75">
      <c r="Q85" s="275">
        <v>1850</v>
      </c>
      <c r="R85" s="274">
        <v>100</v>
      </c>
    </row>
  </sheetData>
  <sheetProtection/>
  <mergeCells count="24">
    <mergeCell ref="A4:C4"/>
    <mergeCell ref="M4:O4"/>
    <mergeCell ref="K4:L4"/>
    <mergeCell ref="O6:O7"/>
    <mergeCell ref="P6:P7"/>
    <mergeCell ref="D6:D7"/>
    <mergeCell ref="E6:E7"/>
    <mergeCell ref="D4:E4"/>
    <mergeCell ref="A34:D34"/>
    <mergeCell ref="G34:M34"/>
    <mergeCell ref="N34:O34"/>
    <mergeCell ref="N5:O5"/>
    <mergeCell ref="A6:A7"/>
    <mergeCell ref="B6:B7"/>
    <mergeCell ref="F6:F7"/>
    <mergeCell ref="G6:M6"/>
    <mergeCell ref="N6:N7"/>
    <mergeCell ref="C6:C7"/>
    <mergeCell ref="A1:O1"/>
    <mergeCell ref="A2:P2"/>
    <mergeCell ref="A3:C3"/>
    <mergeCell ref="D3:E3"/>
    <mergeCell ref="G3:H3"/>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15:J32" unlockedFormula="1"/>
  </ignoredErrors>
  <drawing r:id="rId1"/>
</worksheet>
</file>

<file path=xl/worksheets/sheet14.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7" customWidth="1"/>
    <col min="2" max="2" width="8.00390625" style="27" bestFit="1" customWidth="1"/>
    <col min="3" max="3" width="13.28125" style="20" bestFit="1" customWidth="1"/>
    <col min="4" max="4" width="20.8515625" style="53" customWidth="1"/>
    <col min="5" max="5" width="26.8515625" style="53" customWidth="1"/>
    <col min="6" max="6" width="12.57421875" style="20" customWidth="1"/>
    <col min="7" max="7" width="9.8515625" style="28" customWidth="1"/>
    <col min="8" max="8" width="2.140625" style="20" customWidth="1"/>
    <col min="9" max="9" width="7.7109375" style="27" customWidth="1"/>
    <col min="10" max="10" width="12.8515625" style="27" hidden="1" customWidth="1"/>
    <col min="11" max="11" width="7.7109375" style="27" customWidth="1"/>
    <col min="12" max="12" width="12.421875" style="29" customWidth="1"/>
    <col min="13" max="13" width="26.8515625" style="57" customWidth="1"/>
    <col min="14" max="14" width="25.8515625" style="57" customWidth="1"/>
    <col min="15" max="15" width="9.57421875" style="20" customWidth="1"/>
    <col min="16" max="16" width="7.7109375" style="20" customWidth="1"/>
    <col min="17" max="17" width="5.7109375" style="20" customWidth="1"/>
    <col min="18" max="19" width="9.140625" style="20" customWidth="1"/>
    <col min="20" max="20" width="9.140625" style="269" hidden="1" customWidth="1"/>
    <col min="21" max="21" width="9.140625" style="267" hidden="1" customWidth="1"/>
    <col min="22" max="16384" width="9.140625" style="20" customWidth="1"/>
  </cols>
  <sheetData>
    <row r="1" spans="1:21" s="9" customFormat="1" ht="48.75" customHeight="1">
      <c r="A1" s="437" t="s">
        <v>423</v>
      </c>
      <c r="B1" s="437"/>
      <c r="C1" s="437"/>
      <c r="D1" s="437"/>
      <c r="E1" s="437"/>
      <c r="F1" s="437"/>
      <c r="G1" s="437"/>
      <c r="H1" s="437"/>
      <c r="I1" s="437"/>
      <c r="J1" s="437"/>
      <c r="K1" s="437"/>
      <c r="L1" s="437"/>
      <c r="M1" s="437"/>
      <c r="N1" s="437"/>
      <c r="O1" s="437"/>
      <c r="P1" s="437"/>
      <c r="T1" s="268">
        <v>21214</v>
      </c>
      <c r="U1" s="264">
        <v>100</v>
      </c>
    </row>
    <row r="2" spans="1:21" s="9" customFormat="1" ht="24.75" customHeight="1">
      <c r="A2" s="454" t="s">
        <v>420</v>
      </c>
      <c r="B2" s="454"/>
      <c r="C2" s="454"/>
      <c r="D2" s="454"/>
      <c r="E2" s="454"/>
      <c r="F2" s="454"/>
      <c r="G2" s="454"/>
      <c r="H2" s="454"/>
      <c r="I2" s="454"/>
      <c r="J2" s="454"/>
      <c r="K2" s="454"/>
      <c r="L2" s="454"/>
      <c r="M2" s="454"/>
      <c r="N2" s="454"/>
      <c r="O2" s="454"/>
      <c r="P2" s="454"/>
      <c r="T2" s="268">
        <v>21244</v>
      </c>
      <c r="U2" s="264">
        <v>99</v>
      </c>
    </row>
    <row r="3" spans="1:21" s="11" customFormat="1" ht="20.25" customHeight="1">
      <c r="A3" s="455" t="s">
        <v>75</v>
      </c>
      <c r="B3" s="455"/>
      <c r="C3" s="455"/>
      <c r="D3" s="456" t="s">
        <v>315</v>
      </c>
      <c r="E3" s="456"/>
      <c r="F3" s="457"/>
      <c r="G3" s="457"/>
      <c r="H3" s="10"/>
      <c r="I3" s="509"/>
      <c r="J3" s="509"/>
      <c r="K3" s="509"/>
      <c r="L3" s="509"/>
      <c r="M3" s="82" t="s">
        <v>319</v>
      </c>
      <c r="N3" s="460" t="s">
        <v>406</v>
      </c>
      <c r="O3" s="460"/>
      <c r="P3" s="460"/>
      <c r="T3" s="268">
        <v>21274</v>
      </c>
      <c r="U3" s="264">
        <v>98</v>
      </c>
    </row>
    <row r="4" spans="1:21" s="11" customFormat="1" ht="17.25" customHeight="1">
      <c r="A4" s="458" t="s">
        <v>65</v>
      </c>
      <c r="B4" s="458"/>
      <c r="C4" s="458"/>
      <c r="D4" s="459" t="s">
        <v>564</v>
      </c>
      <c r="E4" s="459"/>
      <c r="F4" s="33"/>
      <c r="G4" s="33"/>
      <c r="H4" s="33"/>
      <c r="I4" s="33"/>
      <c r="J4" s="33"/>
      <c r="K4" s="33"/>
      <c r="L4" s="34"/>
      <c r="M4" s="83" t="s">
        <v>73</v>
      </c>
      <c r="N4" s="447" t="s">
        <v>551</v>
      </c>
      <c r="O4" s="447"/>
      <c r="P4" s="447"/>
      <c r="T4" s="268">
        <v>21304</v>
      </c>
      <c r="U4" s="264">
        <v>97</v>
      </c>
    </row>
    <row r="5" spans="1:21" s="9" customFormat="1" ht="15" customHeight="1">
      <c r="A5" s="12"/>
      <c r="B5" s="12"/>
      <c r="C5" s="13"/>
      <c r="D5" s="14"/>
      <c r="E5" s="15"/>
      <c r="F5" s="15"/>
      <c r="G5" s="15"/>
      <c r="H5" s="15"/>
      <c r="I5" s="12"/>
      <c r="J5" s="12"/>
      <c r="K5" s="12"/>
      <c r="L5" s="16"/>
      <c r="M5" s="17"/>
      <c r="N5" s="471">
        <v>41510.897903703706</v>
      </c>
      <c r="O5" s="471"/>
      <c r="P5" s="471"/>
      <c r="T5" s="268">
        <v>21334</v>
      </c>
      <c r="U5" s="264">
        <v>96</v>
      </c>
    </row>
    <row r="6" spans="1:21" s="18" customFormat="1" ht="24" customHeight="1">
      <c r="A6" s="451" t="s">
        <v>12</v>
      </c>
      <c r="B6" s="452" t="s">
        <v>60</v>
      </c>
      <c r="C6" s="445" t="s">
        <v>72</v>
      </c>
      <c r="D6" s="444" t="s">
        <v>14</v>
      </c>
      <c r="E6" s="444" t="s">
        <v>424</v>
      </c>
      <c r="F6" s="444" t="s">
        <v>15</v>
      </c>
      <c r="G6" s="449" t="s">
        <v>138</v>
      </c>
      <c r="I6" s="282" t="s">
        <v>16</v>
      </c>
      <c r="J6" s="283"/>
      <c r="K6" s="283"/>
      <c r="L6" s="283"/>
      <c r="M6" s="283"/>
      <c r="N6" s="283"/>
      <c r="O6" s="283"/>
      <c r="P6" s="284"/>
      <c r="T6" s="269">
        <v>21364</v>
      </c>
      <c r="U6" s="267">
        <v>95</v>
      </c>
    </row>
    <row r="7" spans="1:21" ht="24" customHeight="1">
      <c r="A7" s="451"/>
      <c r="B7" s="453"/>
      <c r="C7" s="445"/>
      <c r="D7" s="444"/>
      <c r="E7" s="444"/>
      <c r="F7" s="444"/>
      <c r="G7" s="450"/>
      <c r="H7" s="19"/>
      <c r="I7" s="50" t="s">
        <v>12</v>
      </c>
      <c r="J7" s="47" t="s">
        <v>61</v>
      </c>
      <c r="K7" s="47" t="s">
        <v>60</v>
      </c>
      <c r="L7" s="48" t="s">
        <v>13</v>
      </c>
      <c r="M7" s="49" t="s">
        <v>14</v>
      </c>
      <c r="N7" s="49" t="s">
        <v>424</v>
      </c>
      <c r="O7" s="47" t="s">
        <v>15</v>
      </c>
      <c r="P7" s="47" t="s">
        <v>26</v>
      </c>
      <c r="T7" s="269">
        <v>21394</v>
      </c>
      <c r="U7" s="267">
        <v>94</v>
      </c>
    </row>
    <row r="8" spans="1:21" s="18" customFormat="1" ht="115.5" customHeight="1">
      <c r="A8" s="22">
        <v>1</v>
      </c>
      <c r="B8" s="300" t="s">
        <v>603</v>
      </c>
      <c r="C8" s="291">
        <v>0</v>
      </c>
      <c r="D8" s="289" t="s">
        <v>602</v>
      </c>
      <c r="E8" s="290" t="s">
        <v>479</v>
      </c>
      <c r="F8" s="175">
        <v>5164</v>
      </c>
      <c r="G8" s="294">
        <v>8</v>
      </c>
      <c r="H8" s="21"/>
      <c r="I8" s="22">
        <v>1</v>
      </c>
      <c r="J8" s="23" t="s">
        <v>375</v>
      </c>
      <c r="K8" s="299" t="s">
        <v>609</v>
      </c>
      <c r="L8" s="291">
        <v>0</v>
      </c>
      <c r="M8" s="51" t="s">
        <v>608</v>
      </c>
      <c r="N8" s="51" t="s">
        <v>520</v>
      </c>
      <c r="O8" s="26"/>
      <c r="P8" s="24"/>
      <c r="T8" s="269">
        <v>21424</v>
      </c>
      <c r="U8" s="267">
        <v>93</v>
      </c>
    </row>
    <row r="9" spans="1:21" s="18" customFormat="1" ht="115.5" customHeight="1">
      <c r="A9" s="22">
        <v>2</v>
      </c>
      <c r="B9" s="300" t="s">
        <v>609</v>
      </c>
      <c r="C9" s="291">
        <v>0</v>
      </c>
      <c r="D9" s="289" t="s">
        <v>608</v>
      </c>
      <c r="E9" s="290" t="s">
        <v>520</v>
      </c>
      <c r="F9" s="175">
        <v>5305</v>
      </c>
      <c r="G9" s="294">
        <v>7</v>
      </c>
      <c r="H9" s="21"/>
      <c r="I9" s="22">
        <v>2</v>
      </c>
      <c r="J9" s="23" t="s">
        <v>376</v>
      </c>
      <c r="K9" s="299" t="s">
        <v>597</v>
      </c>
      <c r="L9" s="291" t="s">
        <v>448</v>
      </c>
      <c r="M9" s="51" t="s">
        <v>596</v>
      </c>
      <c r="N9" s="51" t="s">
        <v>438</v>
      </c>
      <c r="O9" s="26"/>
      <c r="P9" s="24"/>
      <c r="T9" s="269">
        <v>21454</v>
      </c>
      <c r="U9" s="267">
        <v>92</v>
      </c>
    </row>
    <row r="10" spans="1:21" s="18" customFormat="1" ht="115.5" customHeight="1">
      <c r="A10" s="22">
        <v>3</v>
      </c>
      <c r="B10" s="300" t="s">
        <v>607</v>
      </c>
      <c r="C10" s="291">
        <v>0</v>
      </c>
      <c r="D10" s="289" t="s">
        <v>606</v>
      </c>
      <c r="E10" s="290" t="s">
        <v>509</v>
      </c>
      <c r="F10" s="175">
        <v>5604</v>
      </c>
      <c r="G10" s="294">
        <v>6</v>
      </c>
      <c r="H10" s="21"/>
      <c r="I10" s="22">
        <v>3</v>
      </c>
      <c r="J10" s="23" t="s">
        <v>377</v>
      </c>
      <c r="K10" s="299" t="s">
        <v>581</v>
      </c>
      <c r="L10" s="291" t="s">
        <v>581</v>
      </c>
      <c r="M10" s="51" t="s">
        <v>581</v>
      </c>
      <c r="N10" s="51" t="s">
        <v>581</v>
      </c>
      <c r="O10" s="26"/>
      <c r="P10" s="24"/>
      <c r="T10" s="269">
        <v>21484</v>
      </c>
      <c r="U10" s="267">
        <v>91</v>
      </c>
    </row>
    <row r="11" spans="1:21" s="18" customFormat="1" ht="115.5" customHeight="1">
      <c r="A11" s="22">
        <v>4</v>
      </c>
      <c r="B11" s="300" t="s">
        <v>597</v>
      </c>
      <c r="C11" s="291" t="s">
        <v>448</v>
      </c>
      <c r="D11" s="289" t="s">
        <v>596</v>
      </c>
      <c r="E11" s="290" t="s">
        <v>438</v>
      </c>
      <c r="F11" s="175">
        <v>5904</v>
      </c>
      <c r="G11" s="294">
        <v>5</v>
      </c>
      <c r="H11" s="21"/>
      <c r="I11" s="22">
        <v>4</v>
      </c>
      <c r="J11" s="23" t="s">
        <v>378</v>
      </c>
      <c r="K11" s="299" t="s">
        <v>599</v>
      </c>
      <c r="L11" s="291">
        <v>0</v>
      </c>
      <c r="M11" s="51" t="s">
        <v>598</v>
      </c>
      <c r="N11" s="51" t="s">
        <v>452</v>
      </c>
      <c r="O11" s="26"/>
      <c r="P11" s="24"/>
      <c r="T11" s="269">
        <v>21514</v>
      </c>
      <c r="U11" s="267">
        <v>90</v>
      </c>
    </row>
    <row r="12" spans="1:21" s="18" customFormat="1" ht="115.5" customHeight="1">
      <c r="A12" s="22">
        <v>5</v>
      </c>
      <c r="B12" s="300" t="s">
        <v>601</v>
      </c>
      <c r="C12" s="291" t="s">
        <v>448</v>
      </c>
      <c r="D12" s="289" t="s">
        <v>600</v>
      </c>
      <c r="E12" s="290" t="s">
        <v>464</v>
      </c>
      <c r="F12" s="175">
        <v>5966</v>
      </c>
      <c r="G12" s="294">
        <v>4</v>
      </c>
      <c r="H12" s="21"/>
      <c r="I12" s="22">
        <v>5</v>
      </c>
      <c r="J12" s="23" t="s">
        <v>379</v>
      </c>
      <c r="K12" s="299" t="s">
        <v>605</v>
      </c>
      <c r="L12" s="291" t="s">
        <v>448</v>
      </c>
      <c r="M12" s="51" t="s">
        <v>604</v>
      </c>
      <c r="N12" s="51" t="s">
        <v>494</v>
      </c>
      <c r="O12" s="26"/>
      <c r="P12" s="24"/>
      <c r="T12" s="269">
        <v>21544</v>
      </c>
      <c r="U12" s="267">
        <v>89</v>
      </c>
    </row>
    <row r="13" spans="1:21" s="18" customFormat="1" ht="115.5" customHeight="1">
      <c r="A13" s="22">
        <v>6</v>
      </c>
      <c r="B13" s="300" t="s">
        <v>599</v>
      </c>
      <c r="C13" s="291">
        <v>0</v>
      </c>
      <c r="D13" s="289" t="s">
        <v>598</v>
      </c>
      <c r="E13" s="290" t="s">
        <v>452</v>
      </c>
      <c r="F13" s="175">
        <v>5996</v>
      </c>
      <c r="G13" s="294">
        <v>3</v>
      </c>
      <c r="H13" s="21"/>
      <c r="I13" s="22">
        <v>6</v>
      </c>
      <c r="J13" s="23" t="s">
        <v>380</v>
      </c>
      <c r="K13" s="299" t="s">
        <v>607</v>
      </c>
      <c r="L13" s="291">
        <v>0</v>
      </c>
      <c r="M13" s="51" t="s">
        <v>606</v>
      </c>
      <c r="N13" s="51" t="s">
        <v>509</v>
      </c>
      <c r="O13" s="26"/>
      <c r="P13" s="24"/>
      <c r="T13" s="269">
        <v>21574</v>
      </c>
      <c r="U13" s="267">
        <v>88</v>
      </c>
    </row>
    <row r="14" spans="1:21" s="18" customFormat="1" ht="115.5" customHeight="1">
      <c r="A14" s="22"/>
      <c r="B14" s="300" t="s">
        <v>605</v>
      </c>
      <c r="C14" s="291" t="s">
        <v>448</v>
      </c>
      <c r="D14" s="289" t="s">
        <v>604</v>
      </c>
      <c r="E14" s="290" t="s">
        <v>494</v>
      </c>
      <c r="F14" s="175" t="s">
        <v>610</v>
      </c>
      <c r="G14" s="294">
        <v>0</v>
      </c>
      <c r="H14" s="21"/>
      <c r="I14" s="22">
        <v>7</v>
      </c>
      <c r="J14" s="23" t="s">
        <v>381</v>
      </c>
      <c r="K14" s="299" t="s">
        <v>603</v>
      </c>
      <c r="L14" s="291">
        <v>0</v>
      </c>
      <c r="M14" s="51" t="s">
        <v>602</v>
      </c>
      <c r="N14" s="51" t="s">
        <v>479</v>
      </c>
      <c r="O14" s="26"/>
      <c r="P14" s="24"/>
      <c r="T14" s="269">
        <v>21604</v>
      </c>
      <c r="U14" s="267">
        <v>87</v>
      </c>
    </row>
    <row r="15" spans="1:21" s="18" customFormat="1" ht="115.5" customHeight="1">
      <c r="A15" s="22"/>
      <c r="B15" s="300" t="s">
        <v>581</v>
      </c>
      <c r="C15" s="291" t="s">
        <v>581</v>
      </c>
      <c r="D15" s="289" t="s">
        <v>581</v>
      </c>
      <c r="E15" s="290" t="s">
        <v>581</v>
      </c>
      <c r="F15" s="175"/>
      <c r="G15" s="294"/>
      <c r="H15" s="21"/>
      <c r="I15" s="22">
        <v>8</v>
      </c>
      <c r="J15" s="23" t="s">
        <v>382</v>
      </c>
      <c r="K15" s="299" t="s">
        <v>601</v>
      </c>
      <c r="L15" s="291" t="s">
        <v>448</v>
      </c>
      <c r="M15" s="51" t="s">
        <v>600</v>
      </c>
      <c r="N15" s="51" t="s">
        <v>464</v>
      </c>
      <c r="O15" s="26"/>
      <c r="P15" s="24"/>
      <c r="T15" s="269">
        <v>21634</v>
      </c>
      <c r="U15" s="267">
        <v>86</v>
      </c>
    </row>
    <row r="16" spans="1:21" s="18" customFormat="1" ht="24" customHeight="1">
      <c r="A16" s="22"/>
      <c r="B16" s="300"/>
      <c r="C16" s="291"/>
      <c r="D16" s="289"/>
      <c r="E16" s="290"/>
      <c r="F16" s="175"/>
      <c r="G16" s="294"/>
      <c r="H16" s="21"/>
      <c r="I16" s="282" t="s">
        <v>17</v>
      </c>
      <c r="J16" s="283"/>
      <c r="K16" s="283"/>
      <c r="L16" s="283"/>
      <c r="M16" s="283"/>
      <c r="N16" s="283"/>
      <c r="O16" s="283"/>
      <c r="P16" s="284"/>
      <c r="T16" s="269">
        <v>21664</v>
      </c>
      <c r="U16" s="267">
        <v>85</v>
      </c>
    </row>
    <row r="17" spans="1:21" s="18" customFormat="1" ht="26.25" customHeight="1">
      <c r="A17" s="22"/>
      <c r="B17" s="300"/>
      <c r="C17" s="291"/>
      <c r="D17" s="289"/>
      <c r="E17" s="290"/>
      <c r="F17" s="175"/>
      <c r="G17" s="294"/>
      <c r="H17" s="21"/>
      <c r="I17" s="50" t="s">
        <v>12</v>
      </c>
      <c r="J17" s="47" t="s">
        <v>61</v>
      </c>
      <c r="K17" s="47" t="s">
        <v>60</v>
      </c>
      <c r="L17" s="48" t="s">
        <v>13</v>
      </c>
      <c r="M17" s="49" t="s">
        <v>14</v>
      </c>
      <c r="N17" s="49" t="s">
        <v>424</v>
      </c>
      <c r="O17" s="47" t="s">
        <v>15</v>
      </c>
      <c r="P17" s="47" t="s">
        <v>26</v>
      </c>
      <c r="T17" s="269">
        <v>21694</v>
      </c>
      <c r="U17" s="267">
        <v>84</v>
      </c>
    </row>
    <row r="18" spans="1:21" s="18" customFormat="1" ht="76.5" customHeight="1">
      <c r="A18" s="22"/>
      <c r="B18" s="300"/>
      <c r="C18" s="291"/>
      <c r="D18" s="289"/>
      <c r="E18" s="290"/>
      <c r="F18" s="175"/>
      <c r="G18" s="294"/>
      <c r="H18" s="21"/>
      <c r="I18" s="22">
        <v>1</v>
      </c>
      <c r="J18" s="23" t="s">
        <v>383</v>
      </c>
      <c r="K18" s="299" t="s">
        <v>581</v>
      </c>
      <c r="L18" s="291" t="s">
        <v>581</v>
      </c>
      <c r="M18" s="51" t="s">
        <v>581</v>
      </c>
      <c r="N18" s="51" t="s">
        <v>581</v>
      </c>
      <c r="O18" s="26"/>
      <c r="P18" s="24"/>
      <c r="T18" s="269">
        <v>21724</v>
      </c>
      <c r="U18" s="267">
        <v>83</v>
      </c>
    </row>
    <row r="19" spans="1:21" s="18" customFormat="1" ht="76.5" customHeight="1">
      <c r="A19" s="22"/>
      <c r="B19" s="300"/>
      <c r="C19" s="291"/>
      <c r="D19" s="289"/>
      <c r="E19" s="290"/>
      <c r="F19" s="175"/>
      <c r="G19" s="294"/>
      <c r="H19" s="21"/>
      <c r="I19" s="22">
        <v>2</v>
      </c>
      <c r="J19" s="23" t="s">
        <v>384</v>
      </c>
      <c r="K19" s="299" t="s">
        <v>581</v>
      </c>
      <c r="L19" s="291" t="s">
        <v>581</v>
      </c>
      <c r="M19" s="51" t="s">
        <v>581</v>
      </c>
      <c r="N19" s="51" t="s">
        <v>581</v>
      </c>
      <c r="O19" s="26"/>
      <c r="P19" s="24"/>
      <c r="T19" s="269">
        <v>21754</v>
      </c>
      <c r="U19" s="267">
        <v>82</v>
      </c>
    </row>
    <row r="20" spans="1:21" s="18" customFormat="1" ht="76.5" customHeight="1">
      <c r="A20" s="22"/>
      <c r="B20" s="300"/>
      <c r="C20" s="291"/>
      <c r="D20" s="289"/>
      <c r="E20" s="290"/>
      <c r="F20" s="175"/>
      <c r="G20" s="294"/>
      <c r="H20" s="21"/>
      <c r="I20" s="22">
        <v>3</v>
      </c>
      <c r="J20" s="23" t="s">
        <v>385</v>
      </c>
      <c r="K20" s="299" t="s">
        <v>581</v>
      </c>
      <c r="L20" s="291" t="s">
        <v>581</v>
      </c>
      <c r="M20" s="51" t="s">
        <v>581</v>
      </c>
      <c r="N20" s="51" t="s">
        <v>581</v>
      </c>
      <c r="O20" s="26"/>
      <c r="P20" s="24"/>
      <c r="T20" s="269">
        <v>21794</v>
      </c>
      <c r="U20" s="267">
        <v>81</v>
      </c>
    </row>
    <row r="21" spans="1:21" s="18" customFormat="1" ht="76.5" customHeight="1">
      <c r="A21" s="22"/>
      <c r="B21" s="300"/>
      <c r="C21" s="291"/>
      <c r="D21" s="289"/>
      <c r="E21" s="290"/>
      <c r="F21" s="175"/>
      <c r="G21" s="294"/>
      <c r="H21" s="21"/>
      <c r="I21" s="22">
        <v>4</v>
      </c>
      <c r="J21" s="23" t="s">
        <v>386</v>
      </c>
      <c r="K21" s="299" t="s">
        <v>581</v>
      </c>
      <c r="L21" s="291" t="s">
        <v>581</v>
      </c>
      <c r="M21" s="51" t="s">
        <v>581</v>
      </c>
      <c r="N21" s="51" t="s">
        <v>581</v>
      </c>
      <c r="O21" s="26"/>
      <c r="P21" s="24"/>
      <c r="T21" s="269">
        <v>21824</v>
      </c>
      <c r="U21" s="267">
        <v>80</v>
      </c>
    </row>
    <row r="22" spans="1:21" s="18" customFormat="1" ht="76.5" customHeight="1">
      <c r="A22" s="22"/>
      <c r="B22" s="300"/>
      <c r="C22" s="291"/>
      <c r="D22" s="289"/>
      <c r="E22" s="290"/>
      <c r="F22" s="175"/>
      <c r="G22" s="294"/>
      <c r="H22" s="21"/>
      <c r="I22" s="22">
        <v>5</v>
      </c>
      <c r="J22" s="23" t="s">
        <v>387</v>
      </c>
      <c r="K22" s="299" t="s">
        <v>581</v>
      </c>
      <c r="L22" s="291" t="s">
        <v>581</v>
      </c>
      <c r="M22" s="51" t="s">
        <v>581</v>
      </c>
      <c r="N22" s="51" t="s">
        <v>581</v>
      </c>
      <c r="O22" s="26"/>
      <c r="P22" s="24"/>
      <c r="T22" s="269">
        <v>21854</v>
      </c>
      <c r="U22" s="267">
        <v>79</v>
      </c>
    </row>
    <row r="23" spans="1:21" s="18" customFormat="1" ht="76.5" customHeight="1">
      <c r="A23" s="22"/>
      <c r="B23" s="300"/>
      <c r="C23" s="291"/>
      <c r="D23" s="289"/>
      <c r="E23" s="290"/>
      <c r="F23" s="175"/>
      <c r="G23" s="294"/>
      <c r="H23" s="21"/>
      <c r="I23" s="22">
        <v>6</v>
      </c>
      <c r="J23" s="23" t="s">
        <v>388</v>
      </c>
      <c r="K23" s="299" t="s">
        <v>581</v>
      </c>
      <c r="L23" s="291" t="s">
        <v>581</v>
      </c>
      <c r="M23" s="51" t="s">
        <v>581</v>
      </c>
      <c r="N23" s="51" t="s">
        <v>581</v>
      </c>
      <c r="O23" s="26"/>
      <c r="P23" s="24"/>
      <c r="T23" s="269">
        <v>21894</v>
      </c>
      <c r="U23" s="267">
        <v>78</v>
      </c>
    </row>
    <row r="24" spans="1:21" s="18" customFormat="1" ht="76.5" customHeight="1">
      <c r="A24" s="22"/>
      <c r="B24" s="300"/>
      <c r="C24" s="291"/>
      <c r="D24" s="289"/>
      <c r="E24" s="290"/>
      <c r="F24" s="175"/>
      <c r="G24" s="294"/>
      <c r="H24" s="21"/>
      <c r="I24" s="22">
        <v>7</v>
      </c>
      <c r="J24" s="23" t="s">
        <v>389</v>
      </c>
      <c r="K24" s="299" t="s">
        <v>581</v>
      </c>
      <c r="L24" s="291" t="s">
        <v>581</v>
      </c>
      <c r="M24" s="51" t="s">
        <v>581</v>
      </c>
      <c r="N24" s="51" t="s">
        <v>581</v>
      </c>
      <c r="O24" s="26"/>
      <c r="P24" s="24"/>
      <c r="T24" s="269">
        <v>21934</v>
      </c>
      <c r="U24" s="267">
        <v>77</v>
      </c>
    </row>
    <row r="25" spans="1:21" s="18" customFormat="1" ht="76.5" customHeight="1">
      <c r="A25" s="22"/>
      <c r="B25" s="300"/>
      <c r="C25" s="291"/>
      <c r="D25" s="289"/>
      <c r="E25" s="290"/>
      <c r="F25" s="175"/>
      <c r="G25" s="294"/>
      <c r="H25" s="21"/>
      <c r="I25" s="22">
        <v>8</v>
      </c>
      <c r="J25" s="23" t="s">
        <v>390</v>
      </c>
      <c r="K25" s="299" t="s">
        <v>581</v>
      </c>
      <c r="L25" s="291" t="s">
        <v>581</v>
      </c>
      <c r="M25" s="51" t="s">
        <v>581</v>
      </c>
      <c r="N25" s="51" t="s">
        <v>581</v>
      </c>
      <c r="O25" s="26"/>
      <c r="P25" s="24"/>
      <c r="T25" s="269">
        <v>21974</v>
      </c>
      <c r="U25" s="267">
        <v>76</v>
      </c>
    </row>
    <row r="26" spans="1:21" ht="13.5" customHeight="1">
      <c r="A26" s="36"/>
      <c r="B26" s="36"/>
      <c r="C26" s="37"/>
      <c r="D26" s="58"/>
      <c r="E26" s="38"/>
      <c r="F26" s="39"/>
      <c r="G26" s="40"/>
      <c r="T26" s="269">
        <v>22014</v>
      </c>
      <c r="U26" s="267">
        <v>75</v>
      </c>
    </row>
    <row r="27" spans="1:21" ht="14.25" customHeight="1">
      <c r="A27" s="30" t="s">
        <v>19</v>
      </c>
      <c r="B27" s="30"/>
      <c r="C27" s="30"/>
      <c r="D27" s="59"/>
      <c r="E27" s="52" t="s">
        <v>0</v>
      </c>
      <c r="F27" s="46" t="s">
        <v>1</v>
      </c>
      <c r="G27" s="27"/>
      <c r="H27" s="31" t="s">
        <v>2</v>
      </c>
      <c r="M27" s="55" t="s">
        <v>3</v>
      </c>
      <c r="N27" s="56" t="s">
        <v>3</v>
      </c>
      <c r="O27" s="27" t="s">
        <v>3</v>
      </c>
      <c r="P27" s="30"/>
      <c r="Q27" s="32"/>
      <c r="T27" s="269">
        <v>22054</v>
      </c>
      <c r="U27" s="267">
        <v>74</v>
      </c>
    </row>
    <row r="28" spans="20:21" ht="12.75">
      <c r="T28" s="269">
        <v>22084</v>
      </c>
      <c r="U28" s="267">
        <v>73</v>
      </c>
    </row>
    <row r="29" spans="20:21" ht="12.75">
      <c r="T29" s="269">
        <v>22134</v>
      </c>
      <c r="U29" s="267">
        <v>72</v>
      </c>
    </row>
    <row r="30" spans="20:21" ht="12.75">
      <c r="T30" s="269">
        <v>22174</v>
      </c>
      <c r="U30" s="267">
        <v>71</v>
      </c>
    </row>
    <row r="31" spans="20:21" ht="12.75">
      <c r="T31" s="269">
        <v>22214</v>
      </c>
      <c r="U31" s="267">
        <v>70</v>
      </c>
    </row>
    <row r="32" spans="20:21" ht="12.75">
      <c r="T32" s="269">
        <v>22254</v>
      </c>
      <c r="U32" s="267">
        <v>69</v>
      </c>
    </row>
    <row r="33" spans="20:21" ht="12.75">
      <c r="T33" s="269">
        <v>22294</v>
      </c>
      <c r="U33" s="267">
        <v>68</v>
      </c>
    </row>
    <row r="34" spans="20:21" ht="12.75">
      <c r="T34" s="269">
        <v>22334</v>
      </c>
      <c r="U34" s="267">
        <v>67</v>
      </c>
    </row>
    <row r="35" spans="20:21" ht="12.75">
      <c r="T35" s="269">
        <v>22374</v>
      </c>
      <c r="U35" s="267">
        <v>66</v>
      </c>
    </row>
    <row r="36" spans="20:21" ht="12.75">
      <c r="T36" s="269">
        <v>22414</v>
      </c>
      <c r="U36" s="267">
        <v>65</v>
      </c>
    </row>
    <row r="37" spans="20:21" ht="12.75">
      <c r="T37" s="269">
        <v>22454</v>
      </c>
      <c r="U37" s="267">
        <v>64</v>
      </c>
    </row>
    <row r="38" spans="20:21" ht="12.75">
      <c r="T38" s="269">
        <v>22494</v>
      </c>
      <c r="U38" s="267">
        <v>63</v>
      </c>
    </row>
    <row r="39" spans="20:21" ht="12.75">
      <c r="T39" s="269">
        <v>22534</v>
      </c>
      <c r="U39" s="267">
        <v>62</v>
      </c>
    </row>
    <row r="40" spans="20:21" ht="12.75">
      <c r="T40" s="269">
        <v>22574</v>
      </c>
      <c r="U40" s="267">
        <v>61</v>
      </c>
    </row>
    <row r="41" spans="20:21" ht="12.75">
      <c r="T41" s="269">
        <v>22614</v>
      </c>
      <c r="U41" s="267">
        <v>60</v>
      </c>
    </row>
    <row r="42" spans="20:21" ht="12.75">
      <c r="T42" s="269">
        <v>22654</v>
      </c>
      <c r="U42" s="267">
        <v>59</v>
      </c>
    </row>
    <row r="43" spans="20:21" ht="12.75">
      <c r="T43" s="269">
        <v>22694</v>
      </c>
      <c r="U43" s="267">
        <v>58</v>
      </c>
    </row>
    <row r="44" spans="20:21" ht="12.75">
      <c r="T44" s="269">
        <v>22734</v>
      </c>
      <c r="U44" s="267">
        <v>57</v>
      </c>
    </row>
    <row r="45" spans="20:21" ht="12.75">
      <c r="T45" s="269">
        <v>22774</v>
      </c>
      <c r="U45" s="267">
        <v>56</v>
      </c>
    </row>
    <row r="46" spans="20:21" ht="12.75">
      <c r="T46" s="269">
        <v>22814</v>
      </c>
      <c r="U46" s="267">
        <v>55</v>
      </c>
    </row>
    <row r="47" spans="20:21" ht="12.75">
      <c r="T47" s="269">
        <v>22854</v>
      </c>
      <c r="U47" s="267">
        <v>54</v>
      </c>
    </row>
    <row r="48" spans="20:21" ht="12.75">
      <c r="T48" s="269">
        <v>22894</v>
      </c>
      <c r="U48" s="267">
        <v>53</v>
      </c>
    </row>
    <row r="49" spans="20:21" ht="12.75">
      <c r="T49" s="269">
        <v>22934</v>
      </c>
      <c r="U49" s="267">
        <v>52</v>
      </c>
    </row>
    <row r="50" spans="20:21" ht="12.75">
      <c r="T50" s="269">
        <v>22974</v>
      </c>
      <c r="U50" s="267">
        <v>51</v>
      </c>
    </row>
    <row r="51" spans="20:21" ht="12.75">
      <c r="T51" s="269">
        <v>23014</v>
      </c>
      <c r="U51" s="267">
        <v>50</v>
      </c>
    </row>
    <row r="52" spans="20:21" ht="12.75">
      <c r="T52" s="269">
        <v>23074</v>
      </c>
      <c r="U52" s="267">
        <v>49</v>
      </c>
    </row>
    <row r="53" spans="20:21" ht="12.75">
      <c r="T53" s="269">
        <v>23134</v>
      </c>
      <c r="U53" s="267">
        <v>48</v>
      </c>
    </row>
    <row r="54" spans="20:21" ht="12.75">
      <c r="T54" s="269">
        <v>23194</v>
      </c>
      <c r="U54" s="267">
        <v>47</v>
      </c>
    </row>
    <row r="55" spans="20:21" ht="12.75">
      <c r="T55" s="269">
        <v>23254</v>
      </c>
      <c r="U55" s="267">
        <v>46</v>
      </c>
    </row>
    <row r="56" spans="20:21" ht="12.75">
      <c r="T56" s="269">
        <v>23314</v>
      </c>
      <c r="U56" s="267">
        <v>45</v>
      </c>
    </row>
    <row r="57" spans="20:21" ht="12.75">
      <c r="T57" s="269">
        <v>23374</v>
      </c>
      <c r="U57" s="267">
        <v>44</v>
      </c>
    </row>
    <row r="58" spans="20:21" ht="12.75">
      <c r="T58" s="269">
        <v>23434</v>
      </c>
      <c r="U58" s="267">
        <v>43</v>
      </c>
    </row>
    <row r="59" spans="20:21" ht="12.75">
      <c r="T59" s="269">
        <v>23494</v>
      </c>
      <c r="U59" s="267">
        <v>42</v>
      </c>
    </row>
    <row r="60" spans="20:21" ht="12.75">
      <c r="T60" s="269">
        <v>23554</v>
      </c>
      <c r="U60" s="267">
        <v>41</v>
      </c>
    </row>
    <row r="61" spans="20:21" ht="12.75">
      <c r="T61" s="269">
        <v>23614</v>
      </c>
      <c r="U61" s="267">
        <v>40</v>
      </c>
    </row>
    <row r="62" spans="20:21" ht="12.75">
      <c r="T62" s="269">
        <v>23674</v>
      </c>
      <c r="U62" s="267">
        <v>39</v>
      </c>
    </row>
    <row r="63" spans="20:21" ht="12.75">
      <c r="T63" s="269">
        <v>23734</v>
      </c>
      <c r="U63" s="267">
        <v>38</v>
      </c>
    </row>
    <row r="64" spans="20:21" ht="12.75">
      <c r="T64" s="269">
        <v>23794</v>
      </c>
      <c r="U64" s="267">
        <v>37</v>
      </c>
    </row>
    <row r="65" spans="20:21" ht="12.75">
      <c r="T65" s="269">
        <v>23854</v>
      </c>
      <c r="U65" s="267">
        <v>36</v>
      </c>
    </row>
    <row r="66" spans="20:21" ht="12.75">
      <c r="T66" s="269">
        <v>23814</v>
      </c>
      <c r="U66" s="267">
        <v>35</v>
      </c>
    </row>
    <row r="67" spans="20:21" ht="12.75">
      <c r="T67" s="269">
        <v>23974</v>
      </c>
      <c r="U67" s="267">
        <v>34</v>
      </c>
    </row>
    <row r="68" spans="20:21" ht="12.75">
      <c r="T68" s="269">
        <v>24034</v>
      </c>
      <c r="U68" s="267">
        <v>33</v>
      </c>
    </row>
    <row r="69" spans="20:21" ht="12.75">
      <c r="T69" s="269">
        <v>24094</v>
      </c>
      <c r="U69" s="267">
        <v>32</v>
      </c>
    </row>
    <row r="70" spans="20:21" ht="12.75">
      <c r="T70" s="269">
        <v>24154</v>
      </c>
      <c r="U70" s="267">
        <v>31</v>
      </c>
    </row>
    <row r="71" spans="20:21" ht="12.75">
      <c r="T71" s="269">
        <v>24214</v>
      </c>
      <c r="U71" s="267">
        <v>30</v>
      </c>
    </row>
    <row r="72" spans="20:21" ht="12.75">
      <c r="T72" s="269">
        <v>24274</v>
      </c>
      <c r="U72" s="267">
        <v>29</v>
      </c>
    </row>
    <row r="73" spans="20:21" ht="12.75">
      <c r="T73" s="269">
        <v>24334</v>
      </c>
      <c r="U73" s="267">
        <v>28</v>
      </c>
    </row>
    <row r="74" spans="20:21" ht="12.75">
      <c r="T74" s="269">
        <v>24394</v>
      </c>
      <c r="U74" s="267">
        <v>27</v>
      </c>
    </row>
    <row r="75" spans="20:21" ht="12.75">
      <c r="T75" s="269">
        <v>24454</v>
      </c>
      <c r="U75" s="267">
        <v>26</v>
      </c>
    </row>
    <row r="76" spans="20:21" ht="12.75">
      <c r="T76" s="269">
        <v>24514</v>
      </c>
      <c r="U76" s="267">
        <v>25</v>
      </c>
    </row>
    <row r="77" spans="20:21" ht="12.75">
      <c r="T77" s="269">
        <v>24614</v>
      </c>
      <c r="U77" s="267">
        <v>24</v>
      </c>
    </row>
    <row r="78" spans="20:21" ht="12.75">
      <c r="T78" s="269">
        <v>24714</v>
      </c>
      <c r="U78" s="267">
        <v>23</v>
      </c>
    </row>
    <row r="79" spans="20:21" ht="12.75">
      <c r="T79" s="269">
        <v>24814</v>
      </c>
      <c r="U79" s="267">
        <v>22</v>
      </c>
    </row>
    <row r="80" spans="20:21" ht="12.75">
      <c r="T80" s="269">
        <v>24914</v>
      </c>
      <c r="U80" s="267">
        <v>21</v>
      </c>
    </row>
    <row r="81" spans="20:21" ht="12.75">
      <c r="T81" s="269">
        <v>25014</v>
      </c>
      <c r="U81" s="267">
        <v>20</v>
      </c>
    </row>
    <row r="82" spans="20:21" ht="12.75">
      <c r="T82" s="269">
        <v>25114</v>
      </c>
      <c r="U82" s="267">
        <v>19</v>
      </c>
    </row>
    <row r="83" spans="20:21" ht="12.75">
      <c r="T83" s="269">
        <v>25214</v>
      </c>
      <c r="U83" s="267">
        <v>18</v>
      </c>
    </row>
    <row r="84" spans="20:21" ht="12.75">
      <c r="T84" s="269">
        <v>25314</v>
      </c>
      <c r="U84" s="267">
        <v>17</v>
      </c>
    </row>
    <row r="85" spans="20:21" ht="12.75">
      <c r="T85" s="269">
        <v>25414</v>
      </c>
      <c r="U85" s="267">
        <v>16</v>
      </c>
    </row>
    <row r="86" spans="20:21" ht="12.75">
      <c r="T86" s="269">
        <v>25514</v>
      </c>
      <c r="U86" s="267">
        <v>15</v>
      </c>
    </row>
    <row r="87" spans="20:21" ht="12.75">
      <c r="T87" s="269">
        <v>25614</v>
      </c>
      <c r="U87" s="267">
        <v>14</v>
      </c>
    </row>
    <row r="88" spans="20:21" ht="12.75">
      <c r="T88" s="269">
        <v>25714</v>
      </c>
      <c r="U88" s="267">
        <v>13</v>
      </c>
    </row>
    <row r="89" spans="20:21" ht="12.75">
      <c r="T89" s="269">
        <v>25814</v>
      </c>
      <c r="U89" s="267">
        <v>12</v>
      </c>
    </row>
    <row r="90" spans="20:21" ht="12.75">
      <c r="T90" s="269">
        <v>25914</v>
      </c>
      <c r="U90" s="267">
        <v>11</v>
      </c>
    </row>
    <row r="91" spans="20:21" ht="12.75">
      <c r="T91" s="269">
        <v>30014</v>
      </c>
      <c r="U91" s="267">
        <v>10</v>
      </c>
    </row>
    <row r="92" spans="20:21" ht="12.75">
      <c r="T92" s="269">
        <v>30114</v>
      </c>
      <c r="U92" s="267">
        <v>9</v>
      </c>
    </row>
    <row r="93" spans="20:21" ht="12.75">
      <c r="T93" s="269">
        <v>30214</v>
      </c>
      <c r="U93" s="267">
        <v>8</v>
      </c>
    </row>
    <row r="94" spans="20:21" ht="12.75">
      <c r="T94" s="269">
        <v>30314</v>
      </c>
      <c r="U94" s="267">
        <v>7</v>
      </c>
    </row>
    <row r="95" spans="20:21" ht="12.75">
      <c r="T95" s="269">
        <v>30414</v>
      </c>
      <c r="U95" s="267">
        <v>6</v>
      </c>
    </row>
    <row r="96" spans="20:21" ht="12.75">
      <c r="T96" s="269">
        <v>30514</v>
      </c>
      <c r="U96" s="267">
        <v>5</v>
      </c>
    </row>
    <row r="97" spans="20:21" ht="12.75">
      <c r="T97" s="269">
        <v>30614</v>
      </c>
      <c r="U97" s="267">
        <v>4</v>
      </c>
    </row>
    <row r="98" spans="20:21" ht="12.75">
      <c r="T98" s="269">
        <v>30714</v>
      </c>
      <c r="U98" s="267">
        <v>3</v>
      </c>
    </row>
    <row r="99" spans="20:21" ht="12.75">
      <c r="T99" s="269">
        <v>30814</v>
      </c>
      <c r="U99" s="267">
        <v>2</v>
      </c>
    </row>
    <row r="100" spans="20:21" ht="12.75">
      <c r="T100" s="269">
        <v>30914</v>
      </c>
      <c r="U100" s="267">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4"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C25"/>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6.8515625" style="0" bestFit="1" customWidth="1"/>
    <col min="18" max="18" width="9.7109375" style="0" customWidth="1"/>
    <col min="19" max="19" width="13.421875" style="0" customWidth="1"/>
    <col min="21" max="21" width="20.28125" style="0" bestFit="1" customWidth="1"/>
    <col min="23" max="23" width="15.7109375" style="0" customWidth="1"/>
    <col min="24" max="24" width="14.57421875" style="0" customWidth="1"/>
    <col min="25" max="25" width="16.00390625" style="0" customWidth="1"/>
  </cols>
  <sheetData>
    <row r="1" spans="1:25" ht="57.75" customHeight="1">
      <c r="A1" s="519" t="s">
        <v>423</v>
      </c>
      <c r="B1" s="519"/>
      <c r="C1" s="519"/>
      <c r="D1" s="519"/>
      <c r="E1" s="519"/>
      <c r="F1" s="519"/>
      <c r="G1" s="519"/>
      <c r="H1" s="519"/>
      <c r="I1" s="519"/>
      <c r="J1" s="519"/>
      <c r="K1" s="519"/>
      <c r="L1" s="519"/>
      <c r="M1" s="519"/>
      <c r="N1" s="519"/>
      <c r="O1" s="519"/>
      <c r="P1" s="519"/>
      <c r="Q1" s="519"/>
      <c r="R1" s="519"/>
      <c r="S1" s="519"/>
      <c r="T1" s="519"/>
      <c r="U1" s="519"/>
      <c r="V1" s="519"/>
      <c r="W1" s="519"/>
      <c r="X1" s="519"/>
      <c r="Y1" s="519"/>
    </row>
    <row r="2" spans="1:25" ht="27.75" customHeight="1">
      <c r="A2" s="520" t="s">
        <v>420</v>
      </c>
      <c r="B2" s="520"/>
      <c r="C2" s="520"/>
      <c r="D2" s="520"/>
      <c r="E2" s="520"/>
      <c r="F2" s="520"/>
      <c r="G2" s="520"/>
      <c r="H2" s="520"/>
      <c r="I2" s="520"/>
      <c r="J2" s="520"/>
      <c r="K2" s="520"/>
      <c r="L2" s="520"/>
      <c r="M2" s="520"/>
      <c r="N2" s="520"/>
      <c r="O2" s="520"/>
      <c r="P2" s="520"/>
      <c r="Q2" s="520"/>
      <c r="R2" s="520"/>
      <c r="S2" s="520"/>
      <c r="T2" s="520"/>
      <c r="U2" s="520"/>
      <c r="V2" s="520"/>
      <c r="W2" s="520"/>
      <c r="X2" s="520"/>
      <c r="Y2" s="520"/>
    </row>
    <row r="3" spans="1:25" ht="25.5">
      <c r="A3" s="523" t="s">
        <v>238</v>
      </c>
      <c r="B3" s="523"/>
      <c r="C3" s="523"/>
      <c r="D3" s="523"/>
      <c r="E3" s="523"/>
      <c r="F3" s="523"/>
      <c r="G3" s="523"/>
      <c r="H3" s="523"/>
      <c r="I3" s="523"/>
      <c r="J3" s="523"/>
      <c r="K3" s="523"/>
      <c r="L3" s="523"/>
      <c r="M3" s="523"/>
      <c r="N3" s="523"/>
      <c r="O3" s="523"/>
      <c r="P3" s="523"/>
      <c r="Q3" s="523"/>
      <c r="R3" s="523"/>
      <c r="S3" s="523"/>
      <c r="T3" s="523"/>
      <c r="U3" s="523"/>
      <c r="V3" s="523"/>
      <c r="W3" s="523"/>
      <c r="X3" s="523"/>
      <c r="Y3" s="523"/>
    </row>
    <row r="4" spans="1:25" ht="23.25" customHeight="1">
      <c r="A4" s="524" t="s">
        <v>564</v>
      </c>
      <c r="B4" s="524"/>
      <c r="C4" s="524"/>
      <c r="D4" s="524"/>
      <c r="E4" s="524"/>
      <c r="F4" s="524"/>
      <c r="G4" s="524"/>
      <c r="H4" s="524"/>
      <c r="I4" s="524"/>
      <c r="J4" s="524"/>
      <c r="K4" s="524"/>
      <c r="L4" s="524"/>
      <c r="M4" s="524"/>
      <c r="N4" s="524"/>
      <c r="O4" s="524"/>
      <c r="P4" s="524"/>
      <c r="Q4" s="524"/>
      <c r="R4" s="524"/>
      <c r="S4" s="524"/>
      <c r="T4" s="524"/>
      <c r="U4" s="524"/>
      <c r="V4" s="524"/>
      <c r="W4" s="524"/>
      <c r="X4" s="524"/>
      <c r="Y4" s="524"/>
    </row>
    <row r="5" spans="1:25" ht="23.25" customHeight="1">
      <c r="A5" s="263"/>
      <c r="B5" s="263"/>
      <c r="C5" s="263"/>
      <c r="D5" s="263"/>
      <c r="E5" s="263"/>
      <c r="F5" s="263"/>
      <c r="G5" s="263"/>
      <c r="H5" s="263"/>
      <c r="I5" s="263"/>
      <c r="J5" s="263"/>
      <c r="K5" s="263"/>
      <c r="L5" s="263"/>
      <c r="M5" s="263"/>
      <c r="N5" s="263"/>
      <c r="O5" s="263"/>
      <c r="P5" s="263"/>
      <c r="Q5" s="263"/>
      <c r="R5" s="525">
        <v>41510.897168171294</v>
      </c>
      <c r="S5" s="525"/>
      <c r="T5" s="525"/>
      <c r="U5" s="525"/>
      <c r="V5" s="525"/>
      <c r="W5" s="525"/>
      <c r="X5" s="525"/>
      <c r="Y5" s="525"/>
    </row>
    <row r="6" spans="1:29" ht="36.75" customHeight="1">
      <c r="A6" s="522" t="s">
        <v>134</v>
      </c>
      <c r="B6" s="522" t="s">
        <v>424</v>
      </c>
      <c r="C6" s="510" t="s">
        <v>129</v>
      </c>
      <c r="D6" s="510"/>
      <c r="E6" s="511" t="s">
        <v>242</v>
      </c>
      <c r="F6" s="512"/>
      <c r="G6" s="510" t="s">
        <v>249</v>
      </c>
      <c r="H6" s="510"/>
      <c r="I6" s="511" t="s">
        <v>272</v>
      </c>
      <c r="J6" s="512"/>
      <c r="K6" s="510" t="s">
        <v>209</v>
      </c>
      <c r="L6" s="510"/>
      <c r="M6" s="511" t="s">
        <v>208</v>
      </c>
      <c r="N6" s="512"/>
      <c r="O6" s="510" t="s">
        <v>237</v>
      </c>
      <c r="P6" s="510"/>
      <c r="Q6" s="510" t="s">
        <v>392</v>
      </c>
      <c r="R6" s="510"/>
      <c r="S6" s="510" t="s">
        <v>393</v>
      </c>
      <c r="T6" s="510"/>
      <c r="U6" s="511" t="s">
        <v>394</v>
      </c>
      <c r="V6" s="512"/>
      <c r="W6" s="521" t="s">
        <v>135</v>
      </c>
      <c r="X6" s="242"/>
      <c r="Y6" s="243"/>
      <c r="Z6" s="243"/>
      <c r="AA6" s="243"/>
      <c r="AB6" s="243"/>
      <c r="AC6" s="243"/>
    </row>
    <row r="7" spans="1:29" ht="27" customHeight="1">
      <c r="A7" s="522"/>
      <c r="B7" s="522"/>
      <c r="C7" s="208" t="s">
        <v>25</v>
      </c>
      <c r="D7" s="209" t="s">
        <v>99</v>
      </c>
      <c r="E7" s="208" t="s">
        <v>25</v>
      </c>
      <c r="F7" s="209" t="s">
        <v>99</v>
      </c>
      <c r="G7" s="208" t="s">
        <v>25</v>
      </c>
      <c r="H7" s="209" t="s">
        <v>99</v>
      </c>
      <c r="I7" s="208" t="s">
        <v>25</v>
      </c>
      <c r="J7" s="209" t="s">
        <v>99</v>
      </c>
      <c r="K7" s="208" t="s">
        <v>25</v>
      </c>
      <c r="L7" s="209" t="s">
        <v>99</v>
      </c>
      <c r="M7" s="208" t="s">
        <v>25</v>
      </c>
      <c r="N7" s="209" t="s">
        <v>99</v>
      </c>
      <c r="O7" s="208" t="s">
        <v>25</v>
      </c>
      <c r="P7" s="209" t="s">
        <v>99</v>
      </c>
      <c r="Q7" s="208" t="s">
        <v>25</v>
      </c>
      <c r="R7" s="209" t="s">
        <v>99</v>
      </c>
      <c r="S7" s="208" t="s">
        <v>25</v>
      </c>
      <c r="T7" s="209" t="s">
        <v>99</v>
      </c>
      <c r="U7" s="208" t="s">
        <v>25</v>
      </c>
      <c r="V7" s="209" t="s">
        <v>99</v>
      </c>
      <c r="W7" s="521"/>
      <c r="X7" s="242"/>
      <c r="Y7" s="243"/>
      <c r="Z7" s="243"/>
      <c r="AA7" s="243"/>
      <c r="AB7" s="243"/>
      <c r="AC7" s="243"/>
    </row>
    <row r="8" spans="1:29" ht="63" customHeight="1">
      <c r="A8" s="210">
        <v>1</v>
      </c>
      <c r="B8" s="369" t="s">
        <v>479</v>
      </c>
      <c r="C8" s="360">
        <v>1313</v>
      </c>
      <c r="D8" s="361">
        <v>8</v>
      </c>
      <c r="E8" s="370">
        <v>5856</v>
      </c>
      <c r="F8" s="363">
        <v>8</v>
      </c>
      <c r="G8" s="364">
        <v>250</v>
      </c>
      <c r="H8" s="365">
        <v>8</v>
      </c>
      <c r="I8" s="366">
        <v>1183</v>
      </c>
      <c r="J8" s="363">
        <v>8</v>
      </c>
      <c r="K8" s="367">
        <v>1244</v>
      </c>
      <c r="L8" s="361">
        <v>8</v>
      </c>
      <c r="M8" s="362">
        <v>50795</v>
      </c>
      <c r="N8" s="368">
        <v>7</v>
      </c>
      <c r="O8" s="360">
        <v>1939</v>
      </c>
      <c r="P8" s="361">
        <v>5</v>
      </c>
      <c r="Q8" s="362">
        <v>120113</v>
      </c>
      <c r="R8" s="368">
        <v>8</v>
      </c>
      <c r="S8" s="360">
        <v>4472</v>
      </c>
      <c r="T8" s="361">
        <v>6</v>
      </c>
      <c r="U8" s="370">
        <v>5164</v>
      </c>
      <c r="V8" s="363">
        <v>8</v>
      </c>
      <c r="W8" s="340">
        <v>74</v>
      </c>
      <c r="X8" s="242"/>
      <c r="Y8" s="243"/>
      <c r="Z8" s="243"/>
      <c r="AA8" s="243"/>
      <c r="AB8" s="243"/>
      <c r="AC8" s="243"/>
    </row>
    <row r="9" spans="1:29" ht="63" customHeight="1">
      <c r="A9" s="210">
        <v>2</v>
      </c>
      <c r="B9" s="369" t="s">
        <v>520</v>
      </c>
      <c r="C9" s="360">
        <v>1401</v>
      </c>
      <c r="D9" s="361">
        <v>5</v>
      </c>
      <c r="E9" s="362">
        <v>10105</v>
      </c>
      <c r="F9" s="363">
        <v>7</v>
      </c>
      <c r="G9" s="364">
        <v>230</v>
      </c>
      <c r="H9" s="365">
        <v>7</v>
      </c>
      <c r="I9" s="366">
        <v>1126</v>
      </c>
      <c r="J9" s="363">
        <v>7</v>
      </c>
      <c r="K9" s="367">
        <v>871</v>
      </c>
      <c r="L9" s="361">
        <v>3</v>
      </c>
      <c r="M9" s="362">
        <v>50308</v>
      </c>
      <c r="N9" s="368">
        <v>8</v>
      </c>
      <c r="O9" s="360">
        <v>1683</v>
      </c>
      <c r="P9" s="361">
        <v>8</v>
      </c>
      <c r="Q9" s="362">
        <v>123951</v>
      </c>
      <c r="R9" s="368">
        <v>7</v>
      </c>
      <c r="S9" s="360">
        <v>4675</v>
      </c>
      <c r="T9" s="361">
        <v>7</v>
      </c>
      <c r="U9" s="370">
        <v>5305</v>
      </c>
      <c r="V9" s="363">
        <v>7</v>
      </c>
      <c r="W9" s="340">
        <v>66</v>
      </c>
      <c r="X9" s="242"/>
      <c r="Y9" s="243"/>
      <c r="Z9" s="243"/>
      <c r="AA9" s="243"/>
      <c r="AB9" s="243"/>
      <c r="AC9" s="243"/>
    </row>
    <row r="10" spans="1:29" ht="63" customHeight="1">
      <c r="A10" s="210">
        <v>3</v>
      </c>
      <c r="B10" s="369" t="s">
        <v>464</v>
      </c>
      <c r="C10" s="360">
        <v>1371</v>
      </c>
      <c r="D10" s="361">
        <v>7</v>
      </c>
      <c r="E10" s="362">
        <v>10218</v>
      </c>
      <c r="F10" s="363">
        <v>6</v>
      </c>
      <c r="G10" s="364" t="s">
        <v>585</v>
      </c>
      <c r="H10" s="365">
        <v>0</v>
      </c>
      <c r="I10" s="366">
        <v>1102</v>
      </c>
      <c r="J10" s="363">
        <v>6</v>
      </c>
      <c r="K10" s="367">
        <v>1086</v>
      </c>
      <c r="L10" s="361">
        <v>7</v>
      </c>
      <c r="M10" s="362">
        <v>70465</v>
      </c>
      <c r="N10" s="368">
        <v>5</v>
      </c>
      <c r="O10" s="360">
        <v>2022</v>
      </c>
      <c r="P10" s="361">
        <v>3</v>
      </c>
      <c r="Q10" s="362">
        <v>152122</v>
      </c>
      <c r="R10" s="368">
        <v>6</v>
      </c>
      <c r="S10" s="360">
        <v>5081</v>
      </c>
      <c r="T10" s="361">
        <v>8</v>
      </c>
      <c r="U10" s="370">
        <v>5966</v>
      </c>
      <c r="V10" s="363">
        <v>4</v>
      </c>
      <c r="W10" s="340">
        <v>52</v>
      </c>
      <c r="X10" s="242"/>
      <c r="Y10" s="243"/>
      <c r="Z10" s="243"/>
      <c r="AA10" s="243"/>
      <c r="AB10" s="243"/>
      <c r="AC10" s="243"/>
    </row>
    <row r="11" spans="1:29" ht="63" customHeight="1">
      <c r="A11" s="210">
        <v>4</v>
      </c>
      <c r="B11" s="369" t="s">
        <v>509</v>
      </c>
      <c r="C11" s="360">
        <v>1485</v>
      </c>
      <c r="D11" s="361">
        <v>2</v>
      </c>
      <c r="E11" s="362">
        <v>10629</v>
      </c>
      <c r="F11" s="363">
        <v>5</v>
      </c>
      <c r="G11" s="364" t="s">
        <v>585</v>
      </c>
      <c r="H11" s="365">
        <v>0</v>
      </c>
      <c r="I11" s="366">
        <v>952</v>
      </c>
      <c r="J11" s="363">
        <v>3</v>
      </c>
      <c r="K11" s="367">
        <v>1049</v>
      </c>
      <c r="L11" s="361">
        <v>6</v>
      </c>
      <c r="M11" s="362">
        <v>51345</v>
      </c>
      <c r="N11" s="368">
        <v>6</v>
      </c>
      <c r="O11" s="360">
        <v>1757</v>
      </c>
      <c r="P11" s="361">
        <v>7</v>
      </c>
      <c r="Q11" s="362">
        <v>155844</v>
      </c>
      <c r="R11" s="368">
        <v>5</v>
      </c>
      <c r="S11" s="360">
        <v>2025</v>
      </c>
      <c r="T11" s="361">
        <v>3</v>
      </c>
      <c r="U11" s="370">
        <v>5604</v>
      </c>
      <c r="V11" s="363">
        <v>6</v>
      </c>
      <c r="W11" s="340">
        <v>43</v>
      </c>
      <c r="X11" s="242"/>
      <c r="Y11" s="243"/>
      <c r="Z11" s="243"/>
      <c r="AA11" s="243"/>
      <c r="AB11" s="243"/>
      <c r="AC11" s="243"/>
    </row>
    <row r="12" spans="1:29" ht="63" customHeight="1">
      <c r="A12" s="210">
        <v>5</v>
      </c>
      <c r="B12" s="369" t="s">
        <v>438</v>
      </c>
      <c r="C12" s="360">
        <v>1373</v>
      </c>
      <c r="D12" s="361">
        <v>6</v>
      </c>
      <c r="E12" s="362">
        <v>11769</v>
      </c>
      <c r="F12" s="363">
        <v>2</v>
      </c>
      <c r="G12" s="364" t="s">
        <v>583</v>
      </c>
      <c r="H12" s="365">
        <v>0</v>
      </c>
      <c r="I12" s="366">
        <v>1102</v>
      </c>
      <c r="J12" s="363">
        <v>5</v>
      </c>
      <c r="K12" s="367">
        <v>970</v>
      </c>
      <c r="L12" s="361">
        <v>5</v>
      </c>
      <c r="M12" s="362" t="s">
        <v>585</v>
      </c>
      <c r="N12" s="368">
        <v>0</v>
      </c>
      <c r="O12" s="360">
        <v>2017</v>
      </c>
      <c r="P12" s="361">
        <v>4</v>
      </c>
      <c r="Q12" s="362" t="s">
        <v>585</v>
      </c>
      <c r="R12" s="368">
        <v>0</v>
      </c>
      <c r="S12" s="360">
        <v>3398</v>
      </c>
      <c r="T12" s="361">
        <v>5</v>
      </c>
      <c r="U12" s="370">
        <v>5904</v>
      </c>
      <c r="V12" s="363">
        <v>5</v>
      </c>
      <c r="W12" s="340">
        <v>32</v>
      </c>
      <c r="X12" s="242"/>
      <c r="Y12" s="243"/>
      <c r="Z12" s="243"/>
      <c r="AA12" s="243"/>
      <c r="AB12" s="243"/>
      <c r="AC12" s="243"/>
    </row>
    <row r="13" spans="1:29" ht="63" customHeight="1">
      <c r="A13" s="210">
        <v>6</v>
      </c>
      <c r="B13" s="369" t="s">
        <v>452</v>
      </c>
      <c r="C13" s="360">
        <v>1442</v>
      </c>
      <c r="D13" s="361">
        <v>3</v>
      </c>
      <c r="E13" s="362">
        <v>10890</v>
      </c>
      <c r="F13" s="363">
        <v>4</v>
      </c>
      <c r="G13" s="364">
        <v>230</v>
      </c>
      <c r="H13" s="365">
        <v>6</v>
      </c>
      <c r="I13" s="366" t="s">
        <v>583</v>
      </c>
      <c r="J13" s="363">
        <v>0</v>
      </c>
      <c r="K13" s="367">
        <v>930</v>
      </c>
      <c r="L13" s="361">
        <v>4</v>
      </c>
      <c r="M13" s="362">
        <v>75347</v>
      </c>
      <c r="N13" s="368">
        <v>4</v>
      </c>
      <c r="O13" s="360">
        <v>2638</v>
      </c>
      <c r="P13" s="361">
        <v>2</v>
      </c>
      <c r="Q13" s="362" t="s">
        <v>585</v>
      </c>
      <c r="R13" s="368">
        <v>0</v>
      </c>
      <c r="S13" s="360">
        <v>2197</v>
      </c>
      <c r="T13" s="361">
        <v>4</v>
      </c>
      <c r="U13" s="370">
        <v>5996</v>
      </c>
      <c r="V13" s="363">
        <v>3</v>
      </c>
      <c r="W13" s="340">
        <v>30</v>
      </c>
      <c r="X13" s="242"/>
      <c r="Y13" s="243"/>
      <c r="Z13" s="243"/>
      <c r="AA13" s="243"/>
      <c r="AB13" s="243"/>
      <c r="AC13" s="243"/>
    </row>
    <row r="14" spans="1:29" ht="63" customHeight="1">
      <c r="A14" s="210">
        <v>7</v>
      </c>
      <c r="B14" s="369" t="s">
        <v>494</v>
      </c>
      <c r="C14" s="360">
        <v>1419</v>
      </c>
      <c r="D14" s="361">
        <v>4</v>
      </c>
      <c r="E14" s="362">
        <v>11691</v>
      </c>
      <c r="F14" s="363">
        <v>3</v>
      </c>
      <c r="G14" s="364" t="s">
        <v>585</v>
      </c>
      <c r="H14" s="365">
        <v>0</v>
      </c>
      <c r="I14" s="366">
        <v>1006</v>
      </c>
      <c r="J14" s="363">
        <v>4</v>
      </c>
      <c r="K14" s="367">
        <v>656</v>
      </c>
      <c r="L14" s="361">
        <v>2</v>
      </c>
      <c r="M14" s="362" t="s">
        <v>585</v>
      </c>
      <c r="N14" s="368">
        <v>0</v>
      </c>
      <c r="O14" s="360">
        <v>1843</v>
      </c>
      <c r="P14" s="361">
        <v>6</v>
      </c>
      <c r="Q14" s="362" t="s">
        <v>585</v>
      </c>
      <c r="R14" s="368">
        <v>0</v>
      </c>
      <c r="S14" s="360">
        <v>1500</v>
      </c>
      <c r="T14" s="361">
        <v>2</v>
      </c>
      <c r="U14" s="362" t="s">
        <v>610</v>
      </c>
      <c r="V14" s="363">
        <v>0</v>
      </c>
      <c r="W14" s="340">
        <v>21</v>
      </c>
      <c r="X14" s="242"/>
      <c r="Y14" s="243"/>
      <c r="Z14" s="243"/>
      <c r="AA14" s="243"/>
      <c r="AB14" s="243"/>
      <c r="AC14" s="243"/>
    </row>
    <row r="15" spans="1:25" ht="27">
      <c r="A15" s="513" t="s">
        <v>239</v>
      </c>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row>
    <row r="16" spans="1:25" ht="27">
      <c r="A16" s="514" t="s">
        <v>564</v>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row>
    <row r="17" spans="1:25" ht="24" customHeight="1">
      <c r="A17" s="515" t="s">
        <v>134</v>
      </c>
      <c r="B17" s="517" t="s">
        <v>424</v>
      </c>
      <c r="C17" s="511" t="s">
        <v>273</v>
      </c>
      <c r="D17" s="512"/>
      <c r="E17" s="511" t="s">
        <v>396</v>
      </c>
      <c r="F17" s="512"/>
      <c r="G17" s="511" t="s">
        <v>131</v>
      </c>
      <c r="H17" s="512"/>
      <c r="I17" s="511" t="s">
        <v>235</v>
      </c>
      <c r="J17" s="512"/>
      <c r="K17" s="511" t="s">
        <v>236</v>
      </c>
      <c r="L17" s="512"/>
      <c r="M17" s="511" t="s">
        <v>132</v>
      </c>
      <c r="N17" s="512"/>
      <c r="O17" s="511" t="s">
        <v>133</v>
      </c>
      <c r="P17" s="512"/>
      <c r="Q17" s="511" t="s">
        <v>397</v>
      </c>
      <c r="R17" s="512"/>
      <c r="S17" s="510" t="s">
        <v>398</v>
      </c>
      <c r="T17" s="510"/>
      <c r="U17" s="511" t="s">
        <v>395</v>
      </c>
      <c r="V17" s="512"/>
      <c r="W17" s="526" t="s">
        <v>135</v>
      </c>
      <c r="X17" s="526" t="s">
        <v>136</v>
      </c>
      <c r="Y17" s="526" t="s">
        <v>137</v>
      </c>
    </row>
    <row r="18" spans="1:25" ht="24" customHeight="1">
      <c r="A18" s="516"/>
      <c r="B18" s="518"/>
      <c r="C18" s="208" t="s">
        <v>25</v>
      </c>
      <c r="D18" s="209" t="s">
        <v>99</v>
      </c>
      <c r="E18" s="208" t="s">
        <v>25</v>
      </c>
      <c r="F18" s="209" t="s">
        <v>99</v>
      </c>
      <c r="G18" s="208" t="s">
        <v>25</v>
      </c>
      <c r="H18" s="209" t="s">
        <v>99</v>
      </c>
      <c r="I18" s="208" t="s">
        <v>25</v>
      </c>
      <c r="J18" s="209" t="s">
        <v>99</v>
      </c>
      <c r="K18" s="208" t="s">
        <v>25</v>
      </c>
      <c r="L18" s="209" t="s">
        <v>99</v>
      </c>
      <c r="M18" s="208" t="s">
        <v>25</v>
      </c>
      <c r="N18" s="209" t="s">
        <v>99</v>
      </c>
      <c r="O18" s="208" t="s">
        <v>25</v>
      </c>
      <c r="P18" s="209" t="s">
        <v>99</v>
      </c>
      <c r="Q18" s="208" t="s">
        <v>25</v>
      </c>
      <c r="R18" s="209" t="s">
        <v>99</v>
      </c>
      <c r="S18" s="208" t="s">
        <v>25</v>
      </c>
      <c r="T18" s="209" t="s">
        <v>99</v>
      </c>
      <c r="U18" s="208" t="s">
        <v>25</v>
      </c>
      <c r="V18" s="209" t="s">
        <v>99</v>
      </c>
      <c r="W18" s="527"/>
      <c r="X18" s="527"/>
      <c r="Y18" s="527"/>
    </row>
    <row r="19" spans="1:25" ht="64.5" customHeight="1">
      <c r="A19" s="210">
        <v>1</v>
      </c>
      <c r="B19" s="369" t="s">
        <v>479</v>
      </c>
      <c r="C19" s="211" t="s">
        <v>581</v>
      </c>
      <c r="D19" s="278" t="s">
        <v>581</v>
      </c>
      <c r="E19" s="241" t="s">
        <v>581</v>
      </c>
      <c r="F19" s="279" t="s">
        <v>581</v>
      </c>
      <c r="G19" s="244">
        <v>0</v>
      </c>
      <c r="H19" s="280">
        <v>0</v>
      </c>
      <c r="I19" s="212">
        <v>0</v>
      </c>
      <c r="J19" s="279">
        <v>0</v>
      </c>
      <c r="K19" s="245">
        <v>0</v>
      </c>
      <c r="L19" s="278">
        <v>0</v>
      </c>
      <c r="M19" s="241" t="s">
        <v>581</v>
      </c>
      <c r="N19" s="279" t="s">
        <v>581</v>
      </c>
      <c r="O19" s="244">
        <v>0</v>
      </c>
      <c r="P19" s="280">
        <v>0</v>
      </c>
      <c r="Q19" s="241" t="s">
        <v>581</v>
      </c>
      <c r="R19" s="279" t="s">
        <v>581</v>
      </c>
      <c r="S19" s="333" t="s">
        <v>581</v>
      </c>
      <c r="T19" s="278" t="s">
        <v>581</v>
      </c>
      <c r="U19" s="241" t="s">
        <v>581</v>
      </c>
      <c r="V19" s="279" t="s">
        <v>581</v>
      </c>
      <c r="W19" s="341">
        <v>74</v>
      </c>
      <c r="X19" s="341">
        <v>0</v>
      </c>
      <c r="Y19" s="342">
        <v>74</v>
      </c>
    </row>
    <row r="20" spans="1:25" ht="64.5" customHeight="1">
      <c r="A20" s="210">
        <v>2</v>
      </c>
      <c r="B20" s="369" t="s">
        <v>520</v>
      </c>
      <c r="C20" s="211" t="s">
        <v>581</v>
      </c>
      <c r="D20" s="278" t="s">
        <v>581</v>
      </c>
      <c r="E20" s="241" t="s">
        <v>581</v>
      </c>
      <c r="F20" s="279" t="s">
        <v>581</v>
      </c>
      <c r="G20" s="244">
        <v>0</v>
      </c>
      <c r="H20" s="280">
        <v>0</v>
      </c>
      <c r="I20" s="212">
        <v>0</v>
      </c>
      <c r="J20" s="279">
        <v>0</v>
      </c>
      <c r="K20" s="245">
        <v>0</v>
      </c>
      <c r="L20" s="278">
        <v>0</v>
      </c>
      <c r="M20" s="241" t="s">
        <v>581</v>
      </c>
      <c r="N20" s="279" t="s">
        <v>581</v>
      </c>
      <c r="O20" s="244">
        <v>0</v>
      </c>
      <c r="P20" s="280">
        <v>0</v>
      </c>
      <c r="Q20" s="241" t="s">
        <v>581</v>
      </c>
      <c r="R20" s="279" t="s">
        <v>581</v>
      </c>
      <c r="S20" s="333" t="s">
        <v>581</v>
      </c>
      <c r="T20" s="278" t="s">
        <v>581</v>
      </c>
      <c r="U20" s="241" t="s">
        <v>581</v>
      </c>
      <c r="V20" s="279" t="s">
        <v>581</v>
      </c>
      <c r="W20" s="341">
        <v>66</v>
      </c>
      <c r="X20" s="341">
        <v>0</v>
      </c>
      <c r="Y20" s="342">
        <v>66</v>
      </c>
    </row>
    <row r="21" spans="1:25" ht="64.5" customHeight="1">
      <c r="A21" s="210">
        <v>3</v>
      </c>
      <c r="B21" s="369" t="s">
        <v>464</v>
      </c>
      <c r="C21" s="211" t="s">
        <v>581</v>
      </c>
      <c r="D21" s="278" t="s">
        <v>581</v>
      </c>
      <c r="E21" s="241" t="s">
        <v>581</v>
      </c>
      <c r="F21" s="279" t="s">
        <v>581</v>
      </c>
      <c r="G21" s="244">
        <v>0</v>
      </c>
      <c r="H21" s="280">
        <v>0</v>
      </c>
      <c r="I21" s="212">
        <v>0</v>
      </c>
      <c r="J21" s="279">
        <v>0</v>
      </c>
      <c r="K21" s="245">
        <v>0</v>
      </c>
      <c r="L21" s="278">
        <v>0</v>
      </c>
      <c r="M21" s="241" t="s">
        <v>581</v>
      </c>
      <c r="N21" s="279" t="s">
        <v>581</v>
      </c>
      <c r="O21" s="244">
        <v>0</v>
      </c>
      <c r="P21" s="280">
        <v>0</v>
      </c>
      <c r="Q21" s="241" t="s">
        <v>581</v>
      </c>
      <c r="R21" s="279" t="s">
        <v>581</v>
      </c>
      <c r="S21" s="333" t="s">
        <v>581</v>
      </c>
      <c r="T21" s="278" t="s">
        <v>581</v>
      </c>
      <c r="U21" s="241" t="s">
        <v>581</v>
      </c>
      <c r="V21" s="279" t="s">
        <v>581</v>
      </c>
      <c r="W21" s="341">
        <v>52</v>
      </c>
      <c r="X21" s="341">
        <v>0</v>
      </c>
      <c r="Y21" s="342">
        <v>52</v>
      </c>
    </row>
    <row r="22" spans="1:25" ht="64.5" customHeight="1">
      <c r="A22" s="210">
        <v>4</v>
      </c>
      <c r="B22" s="369" t="s">
        <v>509</v>
      </c>
      <c r="C22" s="211" t="s">
        <v>581</v>
      </c>
      <c r="D22" s="278" t="s">
        <v>581</v>
      </c>
      <c r="E22" s="241" t="s">
        <v>581</v>
      </c>
      <c r="F22" s="279" t="s">
        <v>581</v>
      </c>
      <c r="G22" s="244">
        <v>0</v>
      </c>
      <c r="H22" s="280">
        <v>0</v>
      </c>
      <c r="I22" s="212">
        <v>0</v>
      </c>
      <c r="J22" s="279">
        <v>0</v>
      </c>
      <c r="K22" s="245">
        <v>0</v>
      </c>
      <c r="L22" s="278">
        <v>0</v>
      </c>
      <c r="M22" s="241" t="s">
        <v>581</v>
      </c>
      <c r="N22" s="279" t="s">
        <v>581</v>
      </c>
      <c r="O22" s="244">
        <v>0</v>
      </c>
      <c r="P22" s="280">
        <v>0</v>
      </c>
      <c r="Q22" s="241" t="s">
        <v>581</v>
      </c>
      <c r="R22" s="279" t="s">
        <v>581</v>
      </c>
      <c r="S22" s="333" t="s">
        <v>581</v>
      </c>
      <c r="T22" s="278" t="s">
        <v>581</v>
      </c>
      <c r="U22" s="241" t="s">
        <v>581</v>
      </c>
      <c r="V22" s="279" t="s">
        <v>581</v>
      </c>
      <c r="W22" s="341">
        <v>43</v>
      </c>
      <c r="X22" s="341">
        <v>0</v>
      </c>
      <c r="Y22" s="342">
        <v>43</v>
      </c>
    </row>
    <row r="23" spans="1:25" ht="64.5" customHeight="1">
      <c r="A23" s="210">
        <v>5</v>
      </c>
      <c r="B23" s="369" t="s">
        <v>438</v>
      </c>
      <c r="C23" s="211" t="s">
        <v>581</v>
      </c>
      <c r="D23" s="278" t="s">
        <v>581</v>
      </c>
      <c r="E23" s="241" t="s">
        <v>581</v>
      </c>
      <c r="F23" s="279" t="s">
        <v>581</v>
      </c>
      <c r="G23" s="244">
        <v>0</v>
      </c>
      <c r="H23" s="280">
        <v>0</v>
      </c>
      <c r="I23" s="212">
        <v>0</v>
      </c>
      <c r="J23" s="279">
        <v>0</v>
      </c>
      <c r="K23" s="245">
        <v>0</v>
      </c>
      <c r="L23" s="278">
        <v>0</v>
      </c>
      <c r="M23" s="241" t="s">
        <v>581</v>
      </c>
      <c r="N23" s="279" t="s">
        <v>581</v>
      </c>
      <c r="O23" s="244">
        <v>0</v>
      </c>
      <c r="P23" s="280">
        <v>0</v>
      </c>
      <c r="Q23" s="241" t="s">
        <v>581</v>
      </c>
      <c r="R23" s="279" t="s">
        <v>581</v>
      </c>
      <c r="S23" s="333" t="s">
        <v>581</v>
      </c>
      <c r="T23" s="278" t="s">
        <v>581</v>
      </c>
      <c r="U23" s="241" t="s">
        <v>581</v>
      </c>
      <c r="V23" s="279" t="s">
        <v>581</v>
      </c>
      <c r="W23" s="341">
        <v>32</v>
      </c>
      <c r="X23" s="341">
        <v>0</v>
      </c>
      <c r="Y23" s="342">
        <v>32</v>
      </c>
    </row>
    <row r="24" spans="1:25" ht="64.5" customHeight="1">
      <c r="A24" s="210">
        <v>6</v>
      </c>
      <c r="B24" s="369" t="s">
        <v>452</v>
      </c>
      <c r="C24" s="211" t="s">
        <v>581</v>
      </c>
      <c r="D24" s="278" t="s">
        <v>581</v>
      </c>
      <c r="E24" s="241" t="s">
        <v>581</v>
      </c>
      <c r="F24" s="279" t="s">
        <v>581</v>
      </c>
      <c r="G24" s="244">
        <v>0</v>
      </c>
      <c r="H24" s="280">
        <v>0</v>
      </c>
      <c r="I24" s="212">
        <v>0</v>
      </c>
      <c r="J24" s="279">
        <v>0</v>
      </c>
      <c r="K24" s="245">
        <v>0</v>
      </c>
      <c r="L24" s="278">
        <v>0</v>
      </c>
      <c r="M24" s="241" t="s">
        <v>581</v>
      </c>
      <c r="N24" s="279" t="s">
        <v>581</v>
      </c>
      <c r="O24" s="244">
        <v>0</v>
      </c>
      <c r="P24" s="280">
        <v>0</v>
      </c>
      <c r="Q24" s="241" t="s">
        <v>581</v>
      </c>
      <c r="R24" s="279" t="s">
        <v>581</v>
      </c>
      <c r="S24" s="333" t="s">
        <v>581</v>
      </c>
      <c r="T24" s="278" t="s">
        <v>581</v>
      </c>
      <c r="U24" s="241" t="s">
        <v>581</v>
      </c>
      <c r="V24" s="279" t="s">
        <v>581</v>
      </c>
      <c r="W24" s="341">
        <v>30</v>
      </c>
      <c r="X24" s="341">
        <v>0</v>
      </c>
      <c r="Y24" s="342">
        <v>30</v>
      </c>
    </row>
    <row r="25" spans="1:25" ht="64.5" customHeight="1">
      <c r="A25" s="210">
        <v>7</v>
      </c>
      <c r="B25" s="369" t="s">
        <v>494</v>
      </c>
      <c r="C25" s="211" t="s">
        <v>581</v>
      </c>
      <c r="D25" s="278" t="s">
        <v>581</v>
      </c>
      <c r="E25" s="241" t="s">
        <v>581</v>
      </c>
      <c r="F25" s="279" t="s">
        <v>581</v>
      </c>
      <c r="G25" s="244">
        <v>0</v>
      </c>
      <c r="H25" s="280">
        <v>0</v>
      </c>
      <c r="I25" s="212">
        <v>0</v>
      </c>
      <c r="J25" s="279">
        <v>0</v>
      </c>
      <c r="K25" s="245">
        <v>0</v>
      </c>
      <c r="L25" s="278">
        <v>0</v>
      </c>
      <c r="M25" s="241" t="s">
        <v>581</v>
      </c>
      <c r="N25" s="279" t="s">
        <v>581</v>
      </c>
      <c r="O25" s="244">
        <v>0</v>
      </c>
      <c r="P25" s="280">
        <v>0</v>
      </c>
      <c r="Q25" s="241" t="s">
        <v>581</v>
      </c>
      <c r="R25" s="279" t="s">
        <v>581</v>
      </c>
      <c r="S25" s="333" t="s">
        <v>581</v>
      </c>
      <c r="T25" s="278" t="s">
        <v>581</v>
      </c>
      <c r="U25" s="241" t="s">
        <v>581</v>
      </c>
      <c r="V25" s="279" t="s">
        <v>581</v>
      </c>
      <c r="W25" s="341">
        <v>21</v>
      </c>
      <c r="X25" s="341">
        <v>0</v>
      </c>
      <c r="Y25" s="342">
        <v>21</v>
      </c>
    </row>
    <row r="26" ht="24" customHeight="1"/>
    <row r="27" ht="24" customHeight="1"/>
    <row r="28" ht="24" customHeight="1"/>
    <row r="29" ht="24" customHeight="1"/>
    <row r="30" ht="22.5" customHeight="1"/>
    <row r="33" ht="50.25" customHeight="1"/>
    <row r="34" ht="50.25" customHeight="1"/>
    <row r="35" ht="50.25" customHeight="1"/>
    <row r="36" ht="50.25" customHeight="1"/>
    <row r="37" ht="50.25" customHeight="1"/>
    <row r="38" ht="50.25" customHeight="1"/>
    <row r="39" ht="50.25" customHeight="1"/>
    <row r="40" ht="50.25" customHeight="1"/>
    <row r="43" ht="61.5" customHeight="1"/>
    <row r="44" ht="61.5" customHeight="1"/>
    <row r="45" ht="61.5" customHeight="1"/>
    <row r="46" ht="61.5" customHeight="1"/>
    <row r="47" ht="61.5" customHeight="1"/>
    <row r="48" ht="61.5" customHeight="1"/>
    <row r="49" ht="61.5" customHeight="1"/>
    <row r="50" ht="61.5" customHeight="1"/>
  </sheetData>
  <sheetProtection/>
  <mergeCells count="35">
    <mergeCell ref="C17:D17"/>
    <mergeCell ref="I17:J17"/>
    <mergeCell ref="K17:L17"/>
    <mergeCell ref="O17:P17"/>
    <mergeCell ref="M17:N17"/>
    <mergeCell ref="G17:H17"/>
    <mergeCell ref="Y17:Y18"/>
    <mergeCell ref="W17:W18"/>
    <mergeCell ref="X17:X18"/>
    <mergeCell ref="Q17:R17"/>
    <mergeCell ref="O6:P6"/>
    <mergeCell ref="U6:V6"/>
    <mergeCell ref="S17:T17"/>
    <mergeCell ref="Q6:R6"/>
    <mergeCell ref="S6:T6"/>
    <mergeCell ref="A1:Y1"/>
    <mergeCell ref="A2:Y2"/>
    <mergeCell ref="W6:W7"/>
    <mergeCell ref="A6:A7"/>
    <mergeCell ref="B6:B7"/>
    <mergeCell ref="M6:N6"/>
    <mergeCell ref="A3:Y3"/>
    <mergeCell ref="C6:D6"/>
    <mergeCell ref="A4:Y4"/>
    <mergeCell ref="R5:Y5"/>
    <mergeCell ref="K6:L6"/>
    <mergeCell ref="U17:V17"/>
    <mergeCell ref="E17:F17"/>
    <mergeCell ref="A15:Y15"/>
    <mergeCell ref="A16:Y16"/>
    <mergeCell ref="E6:F6"/>
    <mergeCell ref="I6:J6"/>
    <mergeCell ref="G6:H6"/>
    <mergeCell ref="A17:A18"/>
    <mergeCell ref="B17:B18"/>
  </mergeCells>
  <hyperlinks>
    <hyperlink ref="A3:S3" location="'YARIŞMA PROGRAMI'!A1" display="GENEL PUAN TABLOSU"/>
    <hyperlink ref="A15:S15"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3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
      <selection activeCell="B30" sqref="B30"/>
    </sheetView>
  </sheetViews>
  <sheetFormatPr defaultColWidth="9.140625" defaultRowHeight="12.75"/>
  <cols>
    <col min="1" max="1" width="2.57421875" style="107" customWidth="1"/>
    <col min="2" max="2" width="26.140625" style="126" bestFit="1" customWidth="1"/>
    <col min="3" max="3" width="28.421875" style="107" bestFit="1" customWidth="1"/>
    <col min="4" max="4" width="27.00390625" style="107" hidden="1" customWidth="1"/>
    <col min="5" max="5" width="36.28125" style="107" customWidth="1"/>
    <col min="6" max="6" width="2.421875" style="107" customWidth="1"/>
    <col min="7" max="7" width="2.57421875" style="107" customWidth="1"/>
    <col min="8" max="8" width="119.8515625" style="107" customWidth="1"/>
    <col min="9" max="16384" width="9.140625" style="107" customWidth="1"/>
  </cols>
  <sheetData>
    <row r="1" spans="1:8" ht="12" customHeight="1">
      <c r="A1" s="105"/>
      <c r="B1" s="106"/>
      <c r="C1" s="105"/>
      <c r="D1" s="105"/>
      <c r="E1" s="105"/>
      <c r="F1" s="105"/>
      <c r="G1" s="103"/>
      <c r="H1" s="414" t="s">
        <v>91</v>
      </c>
    </row>
    <row r="2" spans="1:13" ht="51" customHeight="1">
      <c r="A2" s="105"/>
      <c r="B2" s="423" t="str">
        <f>'YARIŞMA BİLGİLERİ'!F19</f>
        <v>1.Lig 1.Kademe Yarışmaları</v>
      </c>
      <c r="C2" s="424"/>
      <c r="D2" s="424"/>
      <c r="E2" s="425"/>
      <c r="F2" s="105"/>
      <c r="H2" s="415"/>
      <c r="I2" s="104"/>
      <c r="J2" s="104"/>
      <c r="K2" s="104"/>
      <c r="L2" s="104"/>
      <c r="M2" s="108"/>
    </row>
    <row r="3" spans="1:12" ht="20.25" customHeight="1">
      <c r="A3" s="105"/>
      <c r="B3" s="420" t="s">
        <v>20</v>
      </c>
      <c r="C3" s="421"/>
      <c r="D3" s="421"/>
      <c r="E3" s="422"/>
      <c r="F3" s="105"/>
      <c r="H3" s="415"/>
      <c r="I3" s="109"/>
      <c r="J3" s="109"/>
      <c r="K3" s="109"/>
      <c r="L3" s="109"/>
    </row>
    <row r="4" spans="1:12" ht="48">
      <c r="A4" s="105"/>
      <c r="B4" s="426" t="s">
        <v>92</v>
      </c>
      <c r="C4" s="427"/>
      <c r="D4" s="427"/>
      <c r="E4" s="428"/>
      <c r="F4" s="105"/>
      <c r="H4" s="110" t="s">
        <v>79</v>
      </c>
      <c r="I4" s="111"/>
      <c r="J4" s="111"/>
      <c r="K4" s="111"/>
      <c r="L4" s="111"/>
    </row>
    <row r="5" spans="1:12" ht="45" customHeight="1">
      <c r="A5" s="105"/>
      <c r="B5" s="416" t="str">
        <f>'YARIŞMA BİLGİLERİ'!F21</f>
        <v>1. lig Bayanlar</v>
      </c>
      <c r="C5" s="417"/>
      <c r="D5" s="418" t="s">
        <v>70</v>
      </c>
      <c r="E5" s="419"/>
      <c r="F5" s="105"/>
      <c r="H5" s="110" t="s">
        <v>80</v>
      </c>
      <c r="I5" s="111"/>
      <c r="J5" s="111"/>
      <c r="K5" s="111"/>
      <c r="L5" s="111"/>
    </row>
    <row r="6" spans="1:12" ht="39.75" customHeight="1">
      <c r="A6" s="105"/>
      <c r="B6" s="148" t="s">
        <v>10</v>
      </c>
      <c r="C6" s="148" t="s">
        <v>11</v>
      </c>
      <c r="D6" s="148" t="s">
        <v>38</v>
      </c>
      <c r="E6" s="148" t="s">
        <v>62</v>
      </c>
      <c r="F6" s="105"/>
      <c r="H6" s="110" t="s">
        <v>81</v>
      </c>
      <c r="I6" s="111"/>
      <c r="J6" s="111"/>
      <c r="K6" s="111"/>
      <c r="L6" s="111"/>
    </row>
    <row r="7" spans="1:12" s="115" customFormat="1" ht="41.25" customHeight="1">
      <c r="A7" s="112"/>
      <c r="B7" s="113" t="s">
        <v>546</v>
      </c>
      <c r="C7" s="145" t="s">
        <v>100</v>
      </c>
      <c r="D7" s="146"/>
      <c r="E7" s="114" t="s">
        <v>399</v>
      </c>
      <c r="F7" s="112"/>
      <c r="H7" s="110" t="s">
        <v>82</v>
      </c>
      <c r="I7" s="111"/>
      <c r="J7" s="111"/>
      <c r="K7" s="111"/>
      <c r="L7" s="111"/>
    </row>
    <row r="8" spans="1:12" s="115" customFormat="1" ht="41.25" customHeight="1">
      <c r="A8" s="112"/>
      <c r="B8" s="113" t="s">
        <v>547</v>
      </c>
      <c r="C8" s="145" t="s">
        <v>267</v>
      </c>
      <c r="D8" s="146"/>
      <c r="E8" s="114" t="s">
        <v>400</v>
      </c>
      <c r="F8" s="112"/>
      <c r="H8" s="110" t="s">
        <v>83</v>
      </c>
      <c r="I8" s="111"/>
      <c r="J8" s="111"/>
      <c r="K8" s="111"/>
      <c r="L8" s="111"/>
    </row>
    <row r="9" spans="1:12" s="115" customFormat="1" ht="41.25" customHeight="1">
      <c r="A9" s="112"/>
      <c r="B9" s="113" t="s">
        <v>548</v>
      </c>
      <c r="C9" s="145" t="s">
        <v>139</v>
      </c>
      <c r="D9" s="146"/>
      <c r="E9" s="114" t="s">
        <v>403</v>
      </c>
      <c r="F9" s="112"/>
      <c r="H9" s="110" t="s">
        <v>84</v>
      </c>
      <c r="I9" s="111"/>
      <c r="J9" s="111"/>
      <c r="K9" s="111"/>
      <c r="L9" s="111"/>
    </row>
    <row r="10" spans="1:12" s="115" customFormat="1" ht="41.25" customHeight="1">
      <c r="A10" s="112"/>
      <c r="B10" s="113" t="s">
        <v>544</v>
      </c>
      <c r="C10" s="145" t="s">
        <v>176</v>
      </c>
      <c r="D10" s="146"/>
      <c r="E10" s="114" t="s">
        <v>402</v>
      </c>
      <c r="F10" s="112"/>
      <c r="H10" s="110" t="s">
        <v>85</v>
      </c>
      <c r="I10" s="111"/>
      <c r="J10" s="111"/>
      <c r="K10" s="111"/>
      <c r="L10" s="111"/>
    </row>
    <row r="11" spans="1:12" s="115" customFormat="1" ht="41.25" customHeight="1">
      <c r="A11" s="112"/>
      <c r="B11" s="113" t="s">
        <v>544</v>
      </c>
      <c r="C11" s="145" t="s">
        <v>268</v>
      </c>
      <c r="D11" s="203"/>
      <c r="E11" s="114" t="s">
        <v>401</v>
      </c>
      <c r="F11" s="112"/>
      <c r="H11" s="110" t="s">
        <v>86</v>
      </c>
      <c r="I11" s="111"/>
      <c r="J11" s="111"/>
      <c r="K11" s="111"/>
      <c r="L11" s="111"/>
    </row>
    <row r="12" spans="1:12" s="115" customFormat="1" ht="41.25" customHeight="1">
      <c r="A12" s="112"/>
      <c r="B12" s="113" t="s">
        <v>549</v>
      </c>
      <c r="C12" s="147" t="s">
        <v>269</v>
      </c>
      <c r="D12" s="203"/>
      <c r="E12" s="114" t="s">
        <v>427</v>
      </c>
      <c r="F12" s="112"/>
      <c r="H12" s="110" t="s">
        <v>87</v>
      </c>
      <c r="I12" s="111"/>
      <c r="J12" s="111"/>
      <c r="K12" s="111"/>
      <c r="L12" s="111"/>
    </row>
    <row r="13" spans="1:12" s="115" customFormat="1" ht="41.25" customHeight="1">
      <c r="A13" s="112"/>
      <c r="B13" s="113" t="s">
        <v>544</v>
      </c>
      <c r="C13" s="147" t="s">
        <v>203</v>
      </c>
      <c r="D13" s="203"/>
      <c r="E13" s="114" t="s">
        <v>428</v>
      </c>
      <c r="F13" s="112"/>
      <c r="H13" s="110" t="s">
        <v>88</v>
      </c>
      <c r="I13" s="111"/>
      <c r="J13" s="111"/>
      <c r="K13" s="111"/>
      <c r="L13" s="111"/>
    </row>
    <row r="14" spans="1:12" s="115" customFormat="1" ht="41.25" customHeight="1">
      <c r="A14" s="112"/>
      <c r="B14" s="113" t="s">
        <v>550</v>
      </c>
      <c r="C14" s="145" t="s">
        <v>313</v>
      </c>
      <c r="D14" s="203"/>
      <c r="E14" s="114" t="s">
        <v>404</v>
      </c>
      <c r="F14" s="112"/>
      <c r="H14" s="110" t="s">
        <v>89</v>
      </c>
      <c r="I14" s="111"/>
      <c r="J14" s="111"/>
      <c r="K14" s="111"/>
      <c r="L14" s="111"/>
    </row>
    <row r="15" spans="1:12" s="115" customFormat="1" ht="42" customHeight="1">
      <c r="A15" s="112"/>
      <c r="B15" s="113" t="s">
        <v>545</v>
      </c>
      <c r="C15" s="147" t="s">
        <v>314</v>
      </c>
      <c r="D15" s="203"/>
      <c r="E15" s="114" t="s">
        <v>405</v>
      </c>
      <c r="F15" s="112"/>
      <c r="H15" s="110" t="s">
        <v>90</v>
      </c>
      <c r="I15" s="111"/>
      <c r="J15" s="111"/>
      <c r="K15" s="111"/>
      <c r="L15" s="111"/>
    </row>
    <row r="16" spans="1:12" s="115" customFormat="1" ht="43.5" customHeight="1">
      <c r="A16" s="112"/>
      <c r="B16" s="113" t="s">
        <v>551</v>
      </c>
      <c r="C16" s="145" t="s">
        <v>315</v>
      </c>
      <c r="D16" s="203"/>
      <c r="E16" s="114" t="s">
        <v>406</v>
      </c>
      <c r="F16" s="112"/>
      <c r="H16" s="129" t="s">
        <v>33</v>
      </c>
      <c r="I16" s="116"/>
      <c r="J16" s="116"/>
      <c r="K16" s="116"/>
      <c r="L16" s="116"/>
    </row>
    <row r="17" spans="1:12" s="115" customFormat="1" ht="43.5" customHeight="1">
      <c r="A17" s="112"/>
      <c r="B17" s="416" t="str">
        <f>'YARIŞMA BİLGİLERİ'!F21</f>
        <v>1. lig Bayanlar</v>
      </c>
      <c r="C17" s="417"/>
      <c r="D17" s="418" t="s">
        <v>71</v>
      </c>
      <c r="E17" s="419"/>
      <c r="F17" s="112"/>
      <c r="H17" s="128" t="s">
        <v>29</v>
      </c>
      <c r="I17" s="116"/>
      <c r="J17" s="116"/>
      <c r="K17" s="116"/>
      <c r="L17" s="116"/>
    </row>
    <row r="18" spans="1:12" s="115" customFormat="1" ht="43.5" customHeight="1">
      <c r="A18" s="112"/>
      <c r="B18" s="148" t="s">
        <v>10</v>
      </c>
      <c r="C18" s="148" t="s">
        <v>11</v>
      </c>
      <c r="D18" s="148" t="s">
        <v>38</v>
      </c>
      <c r="E18" s="148" t="s">
        <v>62</v>
      </c>
      <c r="F18" s="112"/>
      <c r="H18" s="128" t="s">
        <v>30</v>
      </c>
      <c r="I18" s="116"/>
      <c r="J18" s="116"/>
      <c r="K18" s="116"/>
      <c r="L18" s="116"/>
    </row>
    <row r="19" spans="1:12" s="115" customFormat="1" ht="43.5" customHeight="1">
      <c r="A19" s="112"/>
      <c r="B19" s="113" t="s">
        <v>557</v>
      </c>
      <c r="C19" s="145" t="s">
        <v>101</v>
      </c>
      <c r="D19" s="146"/>
      <c r="E19" s="114" t="s">
        <v>407</v>
      </c>
      <c r="F19" s="112"/>
      <c r="H19" s="128" t="s">
        <v>31</v>
      </c>
      <c r="I19" s="116"/>
      <c r="J19" s="116"/>
      <c r="K19" s="116"/>
      <c r="L19" s="116"/>
    </row>
    <row r="20" spans="1:12" s="117" customFormat="1" ht="43.5" customHeight="1">
      <c r="A20" s="112"/>
      <c r="B20" s="113" t="s">
        <v>556</v>
      </c>
      <c r="C20" s="145" t="s">
        <v>270</v>
      </c>
      <c r="D20" s="146"/>
      <c r="E20" s="114" t="s">
        <v>408</v>
      </c>
      <c r="F20" s="112"/>
      <c r="H20" s="128" t="s">
        <v>32</v>
      </c>
      <c r="I20" s="116"/>
      <c r="J20" s="116"/>
      <c r="K20" s="116"/>
      <c r="L20" s="116"/>
    </row>
    <row r="21" spans="1:12" s="117" customFormat="1" ht="43.5" customHeight="1">
      <c r="A21" s="112"/>
      <c r="B21" s="113" t="s">
        <v>555</v>
      </c>
      <c r="C21" s="145" t="s">
        <v>391</v>
      </c>
      <c r="D21" s="146"/>
      <c r="E21" s="114" t="s">
        <v>409</v>
      </c>
      <c r="F21" s="112"/>
      <c r="H21" s="129" t="s">
        <v>37</v>
      </c>
      <c r="I21" s="116"/>
      <c r="J21" s="118"/>
      <c r="K21" s="118"/>
      <c r="L21" s="118"/>
    </row>
    <row r="22" spans="1:12" s="117" customFormat="1" ht="43.5" customHeight="1">
      <c r="A22" s="112"/>
      <c r="B22" s="113" t="s">
        <v>554</v>
      </c>
      <c r="C22" s="145" t="s">
        <v>102</v>
      </c>
      <c r="D22" s="203"/>
      <c r="E22" s="114" t="s">
        <v>410</v>
      </c>
      <c r="F22" s="112"/>
      <c r="H22" s="127" t="s">
        <v>34</v>
      </c>
      <c r="I22" s="119"/>
      <c r="J22" s="118"/>
      <c r="K22" s="118"/>
      <c r="L22" s="118"/>
    </row>
    <row r="23" spans="1:12" s="115" customFormat="1" ht="43.5" customHeight="1">
      <c r="A23" s="112"/>
      <c r="B23" s="113" t="s">
        <v>555</v>
      </c>
      <c r="C23" s="145" t="s">
        <v>271</v>
      </c>
      <c r="D23" s="203"/>
      <c r="E23" s="114" t="s">
        <v>411</v>
      </c>
      <c r="F23" s="112"/>
      <c r="H23" s="127" t="s">
        <v>35</v>
      </c>
      <c r="I23" s="119"/>
      <c r="J23" s="118"/>
      <c r="K23" s="118"/>
      <c r="L23" s="118"/>
    </row>
    <row r="24" spans="1:12" s="115" customFormat="1" ht="31.5" customHeight="1">
      <c r="A24" s="112"/>
      <c r="B24" s="113" t="s">
        <v>553</v>
      </c>
      <c r="C24" s="145" t="s">
        <v>204</v>
      </c>
      <c r="D24" s="203"/>
      <c r="E24" s="114" t="s">
        <v>412</v>
      </c>
      <c r="F24" s="112"/>
      <c r="H24" s="127" t="s">
        <v>36</v>
      </c>
      <c r="I24" s="119"/>
      <c r="J24" s="118"/>
      <c r="K24" s="118"/>
      <c r="L24" s="118"/>
    </row>
    <row r="25" spans="1:12" s="115" customFormat="1" ht="42.75" customHeight="1">
      <c r="A25" s="112"/>
      <c r="B25" s="113" t="s">
        <v>552</v>
      </c>
      <c r="C25" s="145" t="s">
        <v>205</v>
      </c>
      <c r="D25" s="203"/>
      <c r="E25" s="114" t="s">
        <v>413</v>
      </c>
      <c r="F25" s="112"/>
      <c r="G25" s="108"/>
      <c r="J25" s="121"/>
      <c r="K25" s="121"/>
      <c r="L25" s="121"/>
    </row>
    <row r="26" spans="1:6" s="115" customFormat="1" ht="46.5" customHeight="1">
      <c r="A26" s="112"/>
      <c r="B26" s="113" t="s">
        <v>558</v>
      </c>
      <c r="C26" s="145" t="s">
        <v>317</v>
      </c>
      <c r="D26" s="146"/>
      <c r="E26" s="114" t="s">
        <v>414</v>
      </c>
      <c r="F26" s="112"/>
    </row>
    <row r="27" spans="1:6" s="115" customFormat="1" ht="39" customHeight="1">
      <c r="A27" s="112"/>
      <c r="B27" s="113" t="s">
        <v>559</v>
      </c>
      <c r="C27" s="145" t="s">
        <v>318</v>
      </c>
      <c r="D27" s="146"/>
      <c r="E27" s="114" t="s">
        <v>415</v>
      </c>
      <c r="F27" s="112"/>
    </row>
    <row r="28" spans="1:12" s="115" customFormat="1" ht="42" customHeight="1">
      <c r="A28" s="112"/>
      <c r="B28" s="113" t="s">
        <v>560</v>
      </c>
      <c r="C28" s="145" t="s">
        <v>316</v>
      </c>
      <c r="D28" s="146"/>
      <c r="E28" s="114" t="s">
        <v>416</v>
      </c>
      <c r="F28" s="112"/>
      <c r="H28" s="122"/>
      <c r="I28" s="122"/>
      <c r="J28" s="122"/>
      <c r="K28" s="122"/>
      <c r="L28" s="122"/>
    </row>
    <row r="29" spans="1:6" s="122" customFormat="1" ht="44.25" customHeight="1">
      <c r="A29" s="112"/>
      <c r="B29" s="113" t="s">
        <v>561</v>
      </c>
      <c r="C29" s="213" t="s">
        <v>128</v>
      </c>
      <c r="D29" s="146"/>
      <c r="E29" s="114"/>
      <c r="F29" s="112"/>
    </row>
    <row r="30" spans="1:6" s="122" customFormat="1" ht="17.25" customHeight="1">
      <c r="A30" s="112"/>
      <c r="B30" s="105"/>
      <c r="C30" s="105"/>
      <c r="D30" s="105"/>
      <c r="E30" s="187"/>
      <c r="F30" s="112"/>
    </row>
    <row r="31" spans="1:6" s="122" customFormat="1" ht="38.25" customHeight="1">
      <c r="A31" s="123"/>
      <c r="B31" s="120"/>
      <c r="C31" s="108"/>
      <c r="D31" s="108"/>
      <c r="E31" s="108"/>
      <c r="F31" s="123"/>
    </row>
    <row r="32" spans="1:12" s="122" customFormat="1" ht="52.5" customHeight="1">
      <c r="A32" s="123"/>
      <c r="B32" s="115"/>
      <c r="C32" s="115"/>
      <c r="D32" s="115"/>
      <c r="E32" s="115"/>
      <c r="F32" s="123"/>
      <c r="H32" s="124"/>
      <c r="I32" s="124"/>
      <c r="J32" s="124"/>
      <c r="K32" s="124"/>
      <c r="L32" s="124"/>
    </row>
    <row r="33" spans="1:6" s="124" customFormat="1" ht="94.5" customHeight="1">
      <c r="A33" s="125"/>
      <c r="B33" s="115"/>
      <c r="C33" s="115"/>
      <c r="D33" s="115"/>
      <c r="E33" s="115"/>
      <c r="F33" s="125"/>
    </row>
    <row r="34" spans="1:6" s="124" customFormat="1" ht="34.5" customHeight="1">
      <c r="A34" s="125"/>
      <c r="B34" s="115"/>
      <c r="C34" s="115"/>
      <c r="D34" s="115"/>
      <c r="E34" s="115"/>
      <c r="F34" s="125"/>
    </row>
    <row r="35" spans="2:5" s="124" customFormat="1" ht="47.25" customHeight="1">
      <c r="B35" s="122"/>
      <c r="C35" s="122"/>
      <c r="D35" s="122"/>
      <c r="E35" s="122"/>
    </row>
    <row r="36" spans="2:5" s="124" customFormat="1" ht="36.75" customHeight="1">
      <c r="B36" s="122"/>
      <c r="C36" s="122"/>
      <c r="D36" s="122"/>
      <c r="E36" s="122"/>
    </row>
    <row r="37" spans="2:5" s="124" customFormat="1" ht="47.25" customHeight="1">
      <c r="B37" s="122"/>
      <c r="C37" s="122"/>
      <c r="D37" s="122"/>
      <c r="E37" s="122"/>
    </row>
    <row r="38" spans="2:5" s="124" customFormat="1" ht="51" customHeight="1">
      <c r="B38" s="122"/>
      <c r="C38" s="122"/>
      <c r="D38" s="122"/>
      <c r="E38" s="122"/>
    </row>
    <row r="39" s="124" customFormat="1" ht="56.25" customHeight="1"/>
    <row r="40" spans="8:12" s="124" customFormat="1" ht="49.5" customHeight="1">
      <c r="H40" s="107"/>
      <c r="I40" s="107"/>
      <c r="J40" s="107"/>
      <c r="K40" s="107"/>
      <c r="L40" s="107"/>
    </row>
    <row r="41" spans="2:5" ht="34.5" customHeight="1">
      <c r="B41" s="124"/>
      <c r="C41" s="124"/>
      <c r="D41" s="124"/>
      <c r="E41" s="124"/>
    </row>
    <row r="42" spans="2:5" ht="34.5" customHeight="1">
      <c r="B42" s="124"/>
      <c r="C42" s="124"/>
      <c r="D42" s="124"/>
      <c r="E42" s="124"/>
    </row>
    <row r="43" spans="2:5" ht="34.5" customHeight="1">
      <c r="B43" s="124"/>
      <c r="C43" s="124"/>
      <c r="D43" s="124"/>
      <c r="E43" s="124"/>
    </row>
    <row r="44" spans="2:5" ht="34.5" customHeight="1">
      <c r="B44" s="124"/>
      <c r="C44" s="124"/>
      <c r="D44" s="124"/>
      <c r="E44" s="124"/>
    </row>
    <row r="45" spans="2:5" ht="34.5" customHeight="1">
      <c r="B45" s="124"/>
      <c r="C45" s="124"/>
      <c r="D45" s="124"/>
      <c r="E45" s="124"/>
    </row>
    <row r="46" spans="2:5" ht="34.5" customHeight="1">
      <c r="B46" s="124"/>
      <c r="C46" s="124"/>
      <c r="D46" s="124"/>
      <c r="E46" s="124"/>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319"/>
  <sheetViews>
    <sheetView view="pageBreakPreview" zoomScale="98" zoomScaleSheetLayoutView="98" zoomScalePageLayoutView="0" workbookViewId="0" topLeftCell="A1">
      <pane ySplit="3" topLeftCell="A4" activePane="bottomLeft" state="frozen"/>
      <selection pane="topLeft" activeCell="A1" sqref="A1"/>
      <selection pane="bottomLeft" activeCell="C148" sqref="C148"/>
    </sheetView>
  </sheetViews>
  <sheetFormatPr defaultColWidth="6.140625" defaultRowHeight="12.75"/>
  <cols>
    <col min="1" max="1" width="6.140625" style="137" customWidth="1"/>
    <col min="2" max="2" width="18.7109375" style="192" customWidth="1"/>
    <col min="3" max="3" width="8.7109375" style="170" customWidth="1"/>
    <col min="4" max="4" width="11.00390625" style="142" bestFit="1" customWidth="1"/>
    <col min="5" max="5" width="11.7109375" style="137" customWidth="1"/>
    <col min="6" max="6" width="24.8515625" style="134" customWidth="1"/>
    <col min="7" max="7" width="40.8515625" style="202" customWidth="1"/>
    <col min="8" max="8" width="12.421875" style="169" customWidth="1"/>
    <col min="9" max="9" width="9.57421875" style="143" customWidth="1"/>
    <col min="10" max="11" width="8.57421875" style="144" customWidth="1"/>
    <col min="12" max="12" width="8.57421875" style="142" customWidth="1"/>
    <col min="13" max="16384" width="6.140625" style="134" customWidth="1"/>
  </cols>
  <sheetData>
    <row r="1" spans="1:12" ht="44.25" customHeight="1">
      <c r="A1" s="429" t="str">
        <f>'YARIŞMA BİLGİLERİ'!F19</f>
        <v>1.Lig 1.Kademe Yarışmaları</v>
      </c>
      <c r="B1" s="429"/>
      <c r="C1" s="429"/>
      <c r="D1" s="429"/>
      <c r="E1" s="429"/>
      <c r="F1" s="430"/>
      <c r="G1" s="430"/>
      <c r="H1" s="430"/>
      <c r="I1" s="430"/>
      <c r="J1" s="429"/>
      <c r="K1" s="429"/>
      <c r="L1" s="429"/>
    </row>
    <row r="2" spans="1:12" ht="44.25" customHeight="1">
      <c r="A2" s="431" t="str">
        <f>'YARIŞMA BİLGİLERİ'!F21</f>
        <v>1. lig Bayanlar</v>
      </c>
      <c r="B2" s="431"/>
      <c r="C2" s="431"/>
      <c r="D2" s="431"/>
      <c r="E2" s="431"/>
      <c r="F2" s="431"/>
      <c r="G2" s="189" t="s">
        <v>69</v>
      </c>
      <c r="H2" s="173"/>
      <c r="I2" s="432">
        <f ca="1">NOW()</f>
        <v>41510.89800451389</v>
      </c>
      <c r="J2" s="432"/>
      <c r="K2" s="432"/>
      <c r="L2" s="432"/>
    </row>
    <row r="3" spans="1:12" s="137" customFormat="1" ht="45" customHeight="1">
      <c r="A3" s="135" t="s">
        <v>24</v>
      </c>
      <c r="B3" s="136" t="s">
        <v>27</v>
      </c>
      <c r="C3" s="136" t="s">
        <v>59</v>
      </c>
      <c r="D3" s="136" t="s">
        <v>93</v>
      </c>
      <c r="E3" s="135" t="s">
        <v>21</v>
      </c>
      <c r="F3" s="135" t="s">
        <v>7</v>
      </c>
      <c r="G3" s="135" t="s">
        <v>426</v>
      </c>
      <c r="H3" s="167" t="s">
        <v>98</v>
      </c>
      <c r="I3" s="164" t="s">
        <v>39</v>
      </c>
      <c r="J3" s="165" t="s">
        <v>95</v>
      </c>
      <c r="K3" s="165" t="s">
        <v>96</v>
      </c>
      <c r="L3" s="166" t="s">
        <v>97</v>
      </c>
    </row>
    <row r="4" spans="1:12" s="141" customFormat="1" ht="28.5" customHeight="1">
      <c r="A4" s="84">
        <v>1</v>
      </c>
      <c r="B4" s="222" t="str">
        <f aca="true" t="shared" si="0" ref="B4:B13">CONCATENATE(H4,"-",J4,"-",K4)</f>
        <v>100M.ENG-1-2</v>
      </c>
      <c r="C4" s="193">
        <v>609</v>
      </c>
      <c r="D4" s="193"/>
      <c r="E4" s="194">
        <v>35006</v>
      </c>
      <c r="F4" s="195" t="s">
        <v>437</v>
      </c>
      <c r="G4" s="200" t="s">
        <v>438</v>
      </c>
      <c r="H4" s="196" t="s">
        <v>201</v>
      </c>
      <c r="I4" s="197"/>
      <c r="J4" s="344">
        <v>1</v>
      </c>
      <c r="K4" s="344">
        <v>2</v>
      </c>
      <c r="L4" s="199">
        <v>4</v>
      </c>
    </row>
    <row r="5" spans="1:12" s="141" customFormat="1" ht="28.5" customHeight="1">
      <c r="A5" s="84">
        <v>2</v>
      </c>
      <c r="B5" s="222" t="str">
        <f t="shared" si="0"/>
        <v>100M-1-2</v>
      </c>
      <c r="C5" s="193">
        <v>611</v>
      </c>
      <c r="D5" s="193"/>
      <c r="E5" s="194">
        <v>29964</v>
      </c>
      <c r="F5" s="195" t="s">
        <v>439</v>
      </c>
      <c r="G5" s="200" t="s">
        <v>438</v>
      </c>
      <c r="H5" s="196" t="s">
        <v>103</v>
      </c>
      <c r="I5" s="197"/>
      <c r="J5" s="344">
        <v>1</v>
      </c>
      <c r="K5" s="344">
        <v>2</v>
      </c>
      <c r="L5" s="199">
        <v>4</v>
      </c>
    </row>
    <row r="6" spans="1:12" s="141" customFormat="1" ht="28.5" customHeight="1">
      <c r="A6" s="84">
        <v>3</v>
      </c>
      <c r="B6" s="222" t="str">
        <f t="shared" si="0"/>
        <v>200M-1-2</v>
      </c>
      <c r="C6" s="193">
        <v>615</v>
      </c>
      <c r="D6" s="193"/>
      <c r="E6" s="194">
        <v>32533</v>
      </c>
      <c r="F6" s="195" t="s">
        <v>440</v>
      </c>
      <c r="G6" s="200" t="s">
        <v>438</v>
      </c>
      <c r="H6" s="196" t="s">
        <v>240</v>
      </c>
      <c r="I6" s="197"/>
      <c r="J6" s="344">
        <v>1</v>
      </c>
      <c r="K6" s="344">
        <v>2</v>
      </c>
      <c r="L6" s="199">
        <v>4</v>
      </c>
    </row>
    <row r="7" spans="1:12" s="141" customFormat="1" ht="28.5" customHeight="1">
      <c r="A7" s="84">
        <v>4</v>
      </c>
      <c r="B7" s="222" t="str">
        <f t="shared" si="0"/>
        <v>400M-1-2</v>
      </c>
      <c r="C7" s="193">
        <v>611</v>
      </c>
      <c r="D7" s="193"/>
      <c r="E7" s="194">
        <v>29964</v>
      </c>
      <c r="F7" s="195" t="s">
        <v>439</v>
      </c>
      <c r="G7" s="200" t="s">
        <v>438</v>
      </c>
      <c r="H7" s="196" t="s">
        <v>241</v>
      </c>
      <c r="I7" s="197"/>
      <c r="J7" s="344">
        <v>1</v>
      </c>
      <c r="K7" s="344">
        <v>2</v>
      </c>
      <c r="L7" s="199">
        <v>4</v>
      </c>
    </row>
    <row r="8" spans="1:12" s="141" customFormat="1" ht="28.5" customHeight="1">
      <c r="A8" s="84">
        <v>5</v>
      </c>
      <c r="B8" s="222" t="str">
        <f t="shared" si="0"/>
        <v>400M.ENG-1-2</v>
      </c>
      <c r="C8" s="193">
        <v>615</v>
      </c>
      <c r="D8" s="193"/>
      <c r="E8" s="194">
        <v>32533</v>
      </c>
      <c r="F8" s="195" t="s">
        <v>440</v>
      </c>
      <c r="G8" s="200" t="s">
        <v>438</v>
      </c>
      <c r="H8" s="196" t="s">
        <v>320</v>
      </c>
      <c r="I8" s="197"/>
      <c r="J8" s="344">
        <v>1</v>
      </c>
      <c r="K8" s="344">
        <v>2</v>
      </c>
      <c r="L8" s="199">
        <v>4</v>
      </c>
    </row>
    <row r="9" spans="1:12" s="141" customFormat="1" ht="28.5" customHeight="1">
      <c r="A9" s="84">
        <v>6</v>
      </c>
      <c r="B9" s="222" t="str">
        <f t="shared" si="0"/>
        <v>800M-1-2</v>
      </c>
      <c r="C9" s="193">
        <v>617</v>
      </c>
      <c r="D9" s="193"/>
      <c r="E9" s="194">
        <v>34391</v>
      </c>
      <c r="F9" s="195" t="s">
        <v>441</v>
      </c>
      <c r="G9" s="200" t="s">
        <v>438</v>
      </c>
      <c r="H9" s="196" t="s">
        <v>94</v>
      </c>
      <c r="I9" s="197"/>
      <c r="J9" s="344">
        <v>1</v>
      </c>
      <c r="K9" s="344">
        <v>2</v>
      </c>
      <c r="L9" s="199">
        <v>4</v>
      </c>
    </row>
    <row r="10" spans="1:12" s="141" customFormat="1" ht="28.5" customHeight="1">
      <c r="A10" s="84">
        <v>7</v>
      </c>
      <c r="B10" s="222" t="str">
        <f t="shared" si="0"/>
        <v>1500M-1-2</v>
      </c>
      <c r="C10" s="193">
        <v>617</v>
      </c>
      <c r="D10" s="193"/>
      <c r="E10" s="194">
        <v>34391</v>
      </c>
      <c r="F10" s="195" t="s">
        <v>441</v>
      </c>
      <c r="G10" s="200" t="s">
        <v>438</v>
      </c>
      <c r="H10" s="196" t="s">
        <v>202</v>
      </c>
      <c r="I10" s="197"/>
      <c r="J10" s="344">
        <v>1</v>
      </c>
      <c r="K10" s="344">
        <v>2</v>
      </c>
      <c r="L10" s="199">
        <v>4</v>
      </c>
    </row>
    <row r="11" spans="1:12" s="141" customFormat="1" ht="28.5" customHeight="1">
      <c r="A11" s="84">
        <v>8</v>
      </c>
      <c r="B11" s="222" t="str">
        <f t="shared" si="0"/>
        <v>3000M-1-2</v>
      </c>
      <c r="C11" s="193">
        <v>612</v>
      </c>
      <c r="D11" s="193"/>
      <c r="E11" s="194">
        <v>35313</v>
      </c>
      <c r="F11" s="195" t="s">
        <v>442</v>
      </c>
      <c r="G11" s="200" t="s">
        <v>438</v>
      </c>
      <c r="H11" s="196" t="s">
        <v>321</v>
      </c>
      <c r="I11" s="197"/>
      <c r="J11" s="344">
        <v>1</v>
      </c>
      <c r="K11" s="344">
        <v>2</v>
      </c>
      <c r="L11" s="199">
        <v>4</v>
      </c>
    </row>
    <row r="12" spans="1:12" s="141" customFormat="1" ht="28.5" customHeight="1">
      <c r="A12" s="84">
        <v>9</v>
      </c>
      <c r="B12" s="222" t="str">
        <f t="shared" si="0"/>
        <v>5000M-1-2</v>
      </c>
      <c r="C12" s="193">
        <v>612</v>
      </c>
      <c r="D12" s="193"/>
      <c r="E12" s="194">
        <v>35313</v>
      </c>
      <c r="F12" s="195" t="s">
        <v>442</v>
      </c>
      <c r="G12" s="200" t="s">
        <v>438</v>
      </c>
      <c r="H12" s="196" t="s">
        <v>322</v>
      </c>
      <c r="I12" s="197"/>
      <c r="J12" s="344">
        <v>1</v>
      </c>
      <c r="K12" s="344">
        <v>2</v>
      </c>
      <c r="L12" s="199">
        <v>4</v>
      </c>
    </row>
    <row r="13" spans="1:12" s="141" customFormat="1" ht="28.5" customHeight="1">
      <c r="A13" s="84">
        <v>10</v>
      </c>
      <c r="B13" s="222" t="str">
        <f t="shared" si="0"/>
        <v>3000M.ENG-1-2</v>
      </c>
      <c r="C13" s="193">
        <v>610</v>
      </c>
      <c r="D13" s="193"/>
      <c r="E13" s="194">
        <v>32626</v>
      </c>
      <c r="F13" s="195" t="s">
        <v>443</v>
      </c>
      <c r="G13" s="200" t="s">
        <v>438</v>
      </c>
      <c r="H13" s="196" t="s">
        <v>323</v>
      </c>
      <c r="I13" s="197"/>
      <c r="J13" s="344">
        <v>1</v>
      </c>
      <c r="K13" s="344">
        <v>2</v>
      </c>
      <c r="L13" s="199">
        <v>4</v>
      </c>
    </row>
    <row r="14" spans="1:12" s="141" customFormat="1" ht="28.5" customHeight="1">
      <c r="A14" s="84">
        <v>11</v>
      </c>
      <c r="B14" s="222" t="str">
        <f aca="true" t="shared" si="1" ref="B14:B21">CONCATENATE(H14,"-",L14)</f>
        <v>Uzun-4</v>
      </c>
      <c r="C14" s="193">
        <v>609</v>
      </c>
      <c r="D14" s="193"/>
      <c r="E14" s="194">
        <v>35006</v>
      </c>
      <c r="F14" s="195" t="s">
        <v>437</v>
      </c>
      <c r="G14" s="200" t="s">
        <v>438</v>
      </c>
      <c r="H14" s="196" t="s">
        <v>432</v>
      </c>
      <c r="I14" s="197"/>
      <c r="J14" s="344">
        <v>1</v>
      </c>
      <c r="K14" s="344">
        <v>2</v>
      </c>
      <c r="L14" s="199">
        <v>4</v>
      </c>
    </row>
    <row r="15" spans="1:12" s="141" customFormat="1" ht="28.5" customHeight="1">
      <c r="A15" s="84">
        <v>12</v>
      </c>
      <c r="B15" s="222" t="str">
        <f t="shared" si="1"/>
        <v>ÜçAdım-4</v>
      </c>
      <c r="C15" s="193">
        <v>613</v>
      </c>
      <c r="D15" s="193"/>
      <c r="E15" s="194">
        <v>33867</v>
      </c>
      <c r="F15" s="195" t="s">
        <v>444</v>
      </c>
      <c r="G15" s="200" t="s">
        <v>438</v>
      </c>
      <c r="H15" s="196" t="s">
        <v>535</v>
      </c>
      <c r="I15" s="197"/>
      <c r="J15" s="344">
        <v>1</v>
      </c>
      <c r="K15" s="344">
        <v>2</v>
      </c>
      <c r="L15" s="199">
        <v>4</v>
      </c>
    </row>
    <row r="16" spans="1:12" s="141" customFormat="1" ht="28.5" customHeight="1">
      <c r="A16" s="84">
        <v>13</v>
      </c>
      <c r="B16" s="222" t="str">
        <f t="shared" si="1"/>
        <v>Yüksek-4</v>
      </c>
      <c r="C16" s="193">
        <v>613</v>
      </c>
      <c r="D16" s="193"/>
      <c r="E16" s="194">
        <v>33867</v>
      </c>
      <c r="F16" s="195" t="s">
        <v>444</v>
      </c>
      <c r="G16" s="200" t="s">
        <v>438</v>
      </c>
      <c r="H16" s="196" t="s">
        <v>433</v>
      </c>
      <c r="I16" s="197"/>
      <c r="J16" s="344">
        <v>1</v>
      </c>
      <c r="K16" s="344">
        <v>2</v>
      </c>
      <c r="L16" s="199">
        <v>4</v>
      </c>
    </row>
    <row r="17" spans="1:12" s="141" customFormat="1" ht="28.5" customHeight="1">
      <c r="A17" s="84">
        <v>14</v>
      </c>
      <c r="B17" s="222" t="str">
        <f t="shared" si="1"/>
        <v>Sırık-4</v>
      </c>
      <c r="C17" s="193">
        <v>618</v>
      </c>
      <c r="D17" s="193"/>
      <c r="E17" s="194">
        <v>31231</v>
      </c>
      <c r="F17" s="195" t="s">
        <v>445</v>
      </c>
      <c r="G17" s="200" t="s">
        <v>438</v>
      </c>
      <c r="H17" s="196" t="s">
        <v>434</v>
      </c>
      <c r="I17" s="197"/>
      <c r="J17" s="344">
        <v>1</v>
      </c>
      <c r="K17" s="344">
        <v>2</v>
      </c>
      <c r="L17" s="199">
        <v>4</v>
      </c>
    </row>
    <row r="18" spans="1:12" s="141" customFormat="1" ht="28.5" customHeight="1">
      <c r="A18" s="84">
        <v>15</v>
      </c>
      <c r="B18" s="222" t="str">
        <f t="shared" si="1"/>
        <v>Disk-4</v>
      </c>
      <c r="C18" s="193">
        <v>616</v>
      </c>
      <c r="D18" s="193"/>
      <c r="E18" s="194">
        <v>33588</v>
      </c>
      <c r="F18" s="195" t="s">
        <v>446</v>
      </c>
      <c r="G18" s="200" t="s">
        <v>438</v>
      </c>
      <c r="H18" s="196" t="s">
        <v>435</v>
      </c>
      <c r="I18" s="197"/>
      <c r="J18" s="344">
        <v>1</v>
      </c>
      <c r="K18" s="344">
        <v>2</v>
      </c>
      <c r="L18" s="199">
        <v>4</v>
      </c>
    </row>
    <row r="19" spans="1:12" s="141" customFormat="1" ht="28.5" customHeight="1">
      <c r="A19" s="84">
        <v>16</v>
      </c>
      <c r="B19" s="222" t="str">
        <f t="shared" si="1"/>
        <v>Cirit-4</v>
      </c>
      <c r="C19" s="193">
        <v>616</v>
      </c>
      <c r="D19" s="193"/>
      <c r="E19" s="194">
        <v>33588</v>
      </c>
      <c r="F19" s="195" t="s">
        <v>446</v>
      </c>
      <c r="G19" s="200" t="s">
        <v>438</v>
      </c>
      <c r="H19" s="196" t="s">
        <v>436</v>
      </c>
      <c r="I19" s="197"/>
      <c r="J19" s="344">
        <v>1</v>
      </c>
      <c r="K19" s="344">
        <v>2</v>
      </c>
      <c r="L19" s="199">
        <v>4</v>
      </c>
    </row>
    <row r="20" spans="1:12" s="141" customFormat="1" ht="28.5" customHeight="1">
      <c r="A20" s="84">
        <v>17</v>
      </c>
      <c r="B20" s="222" t="str">
        <f t="shared" si="1"/>
        <v>Gülle-4</v>
      </c>
      <c r="C20" s="193">
        <v>614</v>
      </c>
      <c r="D20" s="193"/>
      <c r="E20" s="194">
        <v>34130</v>
      </c>
      <c r="F20" s="195" t="s">
        <v>447</v>
      </c>
      <c r="G20" s="200" t="s">
        <v>438</v>
      </c>
      <c r="H20" s="196" t="s">
        <v>430</v>
      </c>
      <c r="I20" s="197"/>
      <c r="J20" s="344">
        <v>1</v>
      </c>
      <c r="K20" s="344">
        <v>2</v>
      </c>
      <c r="L20" s="199">
        <v>4</v>
      </c>
    </row>
    <row r="21" spans="1:12" s="141" customFormat="1" ht="28.5" customHeight="1">
      <c r="A21" s="84">
        <v>18</v>
      </c>
      <c r="B21" s="308" t="str">
        <f t="shared" si="1"/>
        <v>Çekiç-4</v>
      </c>
      <c r="C21" s="302">
        <v>614</v>
      </c>
      <c r="D21" s="302"/>
      <c r="E21" s="303">
        <v>34130</v>
      </c>
      <c r="F21" s="304" t="s">
        <v>447</v>
      </c>
      <c r="G21" s="305" t="s">
        <v>438</v>
      </c>
      <c r="H21" s="306" t="s">
        <v>431</v>
      </c>
      <c r="I21" s="307"/>
      <c r="J21" s="344">
        <v>1</v>
      </c>
      <c r="K21" s="344">
        <v>2</v>
      </c>
      <c r="L21" s="199">
        <v>4</v>
      </c>
    </row>
    <row r="22" spans="1:12" s="141" customFormat="1" ht="88.5" customHeight="1">
      <c r="A22" s="84">
        <v>19</v>
      </c>
      <c r="B22" s="308" t="str">
        <f aca="true" t="shared" si="2" ref="B22:B33">CONCATENATE(H22,"-",J22,"-",K22)</f>
        <v>4X100M-1-2</v>
      </c>
      <c r="C22" s="302" t="s">
        <v>597</v>
      </c>
      <c r="D22" s="302" t="s">
        <v>448</v>
      </c>
      <c r="E22" s="303" t="s">
        <v>448</v>
      </c>
      <c r="F22" s="304" t="s">
        <v>596</v>
      </c>
      <c r="G22" s="305" t="s">
        <v>438</v>
      </c>
      <c r="H22" s="306" t="s">
        <v>324</v>
      </c>
      <c r="I22" s="307"/>
      <c r="J22" s="344">
        <v>1</v>
      </c>
      <c r="K22" s="344">
        <v>2</v>
      </c>
      <c r="L22" s="199">
        <v>4</v>
      </c>
    </row>
    <row r="23" spans="1:12" s="141" customFormat="1" ht="84" customHeight="1" thickBot="1">
      <c r="A23" s="84">
        <v>20</v>
      </c>
      <c r="B23" s="231" t="str">
        <f t="shared" si="2"/>
        <v>4X400M-1-2</v>
      </c>
      <c r="C23" s="224" t="s">
        <v>449</v>
      </c>
      <c r="D23" s="224" t="s">
        <v>448</v>
      </c>
      <c r="E23" s="303"/>
      <c r="F23" s="343" t="s">
        <v>450</v>
      </c>
      <c r="G23" s="227" t="s">
        <v>438</v>
      </c>
      <c r="H23" s="228" t="s">
        <v>325</v>
      </c>
      <c r="I23" s="229"/>
      <c r="J23" s="344">
        <v>1</v>
      </c>
      <c r="K23" s="344">
        <v>2</v>
      </c>
      <c r="L23" s="199">
        <v>4</v>
      </c>
    </row>
    <row r="24" spans="1:12" s="223" customFormat="1" ht="28.5" customHeight="1">
      <c r="A24" s="84">
        <v>21</v>
      </c>
      <c r="B24" s="230" t="str">
        <f t="shared" si="2"/>
        <v>100M.ENG-1-4</v>
      </c>
      <c r="C24" s="309">
        <v>607</v>
      </c>
      <c r="D24" s="309"/>
      <c r="E24" s="310">
        <v>33435</v>
      </c>
      <c r="F24" s="311" t="s">
        <v>451</v>
      </c>
      <c r="G24" s="312" t="s">
        <v>452</v>
      </c>
      <c r="H24" s="313" t="s">
        <v>201</v>
      </c>
      <c r="I24" s="314"/>
      <c r="J24" s="315" t="s">
        <v>534</v>
      </c>
      <c r="K24" s="315" t="s">
        <v>536</v>
      </c>
      <c r="L24" s="316">
        <v>7</v>
      </c>
    </row>
    <row r="25" spans="1:12" s="223" customFormat="1" ht="28.5" customHeight="1">
      <c r="A25" s="84">
        <v>22</v>
      </c>
      <c r="B25" s="222" t="str">
        <f t="shared" si="2"/>
        <v>100M-1-4</v>
      </c>
      <c r="C25" s="136">
        <v>600</v>
      </c>
      <c r="D25" s="136"/>
      <c r="E25" s="317">
        <v>35149</v>
      </c>
      <c r="F25" s="318" t="s">
        <v>453</v>
      </c>
      <c r="G25" s="319" t="s">
        <v>452</v>
      </c>
      <c r="H25" s="320" t="s">
        <v>103</v>
      </c>
      <c r="I25" s="164"/>
      <c r="J25" s="315" t="s">
        <v>534</v>
      </c>
      <c r="K25" s="315" t="s">
        <v>536</v>
      </c>
      <c r="L25" s="316">
        <v>7</v>
      </c>
    </row>
    <row r="26" spans="1:12" s="223" customFormat="1" ht="28.5" customHeight="1">
      <c r="A26" s="84">
        <v>23</v>
      </c>
      <c r="B26" s="222" t="str">
        <f t="shared" si="2"/>
        <v>200M-1-4</v>
      </c>
      <c r="C26" s="136">
        <v>607</v>
      </c>
      <c r="D26" s="136"/>
      <c r="E26" s="317">
        <v>33435</v>
      </c>
      <c r="F26" s="318" t="s">
        <v>451</v>
      </c>
      <c r="G26" s="319" t="s">
        <v>452</v>
      </c>
      <c r="H26" s="320" t="s">
        <v>240</v>
      </c>
      <c r="I26" s="164"/>
      <c r="J26" s="315" t="s">
        <v>534</v>
      </c>
      <c r="K26" s="315" t="s">
        <v>536</v>
      </c>
      <c r="L26" s="316">
        <v>7</v>
      </c>
    </row>
    <row r="27" spans="1:12" s="223" customFormat="1" ht="28.5" customHeight="1">
      <c r="A27" s="84">
        <v>24</v>
      </c>
      <c r="B27" s="222" t="str">
        <f t="shared" si="2"/>
        <v>400M-1-4</v>
      </c>
      <c r="C27" s="136">
        <v>604</v>
      </c>
      <c r="D27" s="136"/>
      <c r="E27" s="317">
        <v>33217</v>
      </c>
      <c r="F27" s="318" t="s">
        <v>454</v>
      </c>
      <c r="G27" s="319" t="s">
        <v>452</v>
      </c>
      <c r="H27" s="320" t="s">
        <v>241</v>
      </c>
      <c r="I27" s="164"/>
      <c r="J27" s="315" t="s">
        <v>534</v>
      </c>
      <c r="K27" s="315" t="s">
        <v>536</v>
      </c>
      <c r="L27" s="316">
        <v>7</v>
      </c>
    </row>
    <row r="28" spans="1:12" s="223" customFormat="1" ht="28.5" customHeight="1">
      <c r="A28" s="84">
        <v>25</v>
      </c>
      <c r="B28" s="222" t="str">
        <f t="shared" si="2"/>
        <v>400M.ENG-1-4</v>
      </c>
      <c r="C28" s="136">
        <v>602</v>
      </c>
      <c r="D28" s="136"/>
      <c r="E28" s="317">
        <v>32992</v>
      </c>
      <c r="F28" s="318" t="s">
        <v>455</v>
      </c>
      <c r="G28" s="319" t="s">
        <v>452</v>
      </c>
      <c r="H28" s="320" t="s">
        <v>320</v>
      </c>
      <c r="I28" s="164"/>
      <c r="J28" s="315" t="s">
        <v>534</v>
      </c>
      <c r="K28" s="315" t="s">
        <v>536</v>
      </c>
      <c r="L28" s="316">
        <v>7</v>
      </c>
    </row>
    <row r="29" spans="1:12" s="223" customFormat="1" ht="28.5" customHeight="1">
      <c r="A29" s="84">
        <v>26</v>
      </c>
      <c r="B29" s="222" t="str">
        <f t="shared" si="2"/>
        <v>800M-1-4</v>
      </c>
      <c r="C29" s="136">
        <v>604</v>
      </c>
      <c r="D29" s="136"/>
      <c r="E29" s="317">
        <v>33217</v>
      </c>
      <c r="F29" s="318" t="s">
        <v>454</v>
      </c>
      <c r="G29" s="319" t="s">
        <v>452</v>
      </c>
      <c r="H29" s="320" t="s">
        <v>94</v>
      </c>
      <c r="I29" s="164"/>
      <c r="J29" s="315" t="s">
        <v>534</v>
      </c>
      <c r="K29" s="315" t="s">
        <v>536</v>
      </c>
      <c r="L29" s="316">
        <v>7</v>
      </c>
    </row>
    <row r="30" spans="1:12" s="223" customFormat="1" ht="28.5" customHeight="1">
      <c r="A30" s="84">
        <v>27</v>
      </c>
      <c r="B30" s="222" t="str">
        <f t="shared" si="2"/>
        <v>1500M-1-4</v>
      </c>
      <c r="C30" s="136">
        <v>605</v>
      </c>
      <c r="D30" s="136"/>
      <c r="E30" s="317">
        <v>34077</v>
      </c>
      <c r="F30" s="318" t="s">
        <v>456</v>
      </c>
      <c r="G30" s="319" t="s">
        <v>452</v>
      </c>
      <c r="H30" s="320" t="s">
        <v>202</v>
      </c>
      <c r="I30" s="164"/>
      <c r="J30" s="315" t="s">
        <v>534</v>
      </c>
      <c r="K30" s="315" t="s">
        <v>536</v>
      </c>
      <c r="L30" s="316">
        <v>7</v>
      </c>
    </row>
    <row r="31" spans="1:12" s="223" customFormat="1" ht="28.5" customHeight="1">
      <c r="A31" s="84">
        <v>28</v>
      </c>
      <c r="B31" s="222" t="str">
        <f t="shared" si="2"/>
        <v>3000M-1-4</v>
      </c>
      <c r="C31" s="136">
        <v>605</v>
      </c>
      <c r="D31" s="136"/>
      <c r="E31" s="317">
        <v>34077</v>
      </c>
      <c r="F31" s="318" t="s">
        <v>456</v>
      </c>
      <c r="G31" s="319" t="s">
        <v>452</v>
      </c>
      <c r="H31" s="320" t="s">
        <v>321</v>
      </c>
      <c r="I31" s="164"/>
      <c r="J31" s="315" t="s">
        <v>534</v>
      </c>
      <c r="K31" s="315" t="s">
        <v>536</v>
      </c>
      <c r="L31" s="316">
        <v>7</v>
      </c>
    </row>
    <row r="32" spans="1:12" s="223" customFormat="1" ht="28.5" customHeight="1">
      <c r="A32" s="84">
        <v>29</v>
      </c>
      <c r="B32" s="222" t="str">
        <f t="shared" si="2"/>
        <v>5000M-1-4</v>
      </c>
      <c r="C32" s="136">
        <v>608</v>
      </c>
      <c r="D32" s="136"/>
      <c r="E32" s="317">
        <v>34503</v>
      </c>
      <c r="F32" s="318" t="s">
        <v>457</v>
      </c>
      <c r="G32" s="319" t="s">
        <v>452</v>
      </c>
      <c r="H32" s="320" t="s">
        <v>322</v>
      </c>
      <c r="I32" s="164"/>
      <c r="J32" s="315" t="s">
        <v>534</v>
      </c>
      <c r="K32" s="315" t="s">
        <v>536</v>
      </c>
      <c r="L32" s="316">
        <v>7</v>
      </c>
    </row>
    <row r="33" spans="1:12" s="223" customFormat="1" ht="28.5" customHeight="1">
      <c r="A33" s="84">
        <v>30</v>
      </c>
      <c r="B33" s="222" t="str">
        <f t="shared" si="2"/>
        <v>3000M.ENG-1-4</v>
      </c>
      <c r="C33" s="136">
        <v>608</v>
      </c>
      <c r="D33" s="136"/>
      <c r="E33" s="317">
        <v>34503</v>
      </c>
      <c r="F33" s="318" t="s">
        <v>457</v>
      </c>
      <c r="G33" s="319" t="s">
        <v>452</v>
      </c>
      <c r="H33" s="320" t="s">
        <v>323</v>
      </c>
      <c r="I33" s="164"/>
      <c r="J33" s="315" t="s">
        <v>534</v>
      </c>
      <c r="K33" s="315" t="s">
        <v>536</v>
      </c>
      <c r="L33" s="316">
        <v>7</v>
      </c>
    </row>
    <row r="34" spans="1:12" s="223" customFormat="1" ht="28.5" customHeight="1">
      <c r="A34" s="84">
        <v>31</v>
      </c>
      <c r="B34" s="222" t="str">
        <f aca="true" t="shared" si="3" ref="B34:B41">CONCATENATE(H34,"-",L34)</f>
        <v>Uzun-7</v>
      </c>
      <c r="C34" s="136">
        <v>600</v>
      </c>
      <c r="D34" s="136"/>
      <c r="E34" s="317">
        <v>35149</v>
      </c>
      <c r="F34" s="318" t="s">
        <v>453</v>
      </c>
      <c r="G34" s="319" t="s">
        <v>452</v>
      </c>
      <c r="H34" s="320" t="s">
        <v>432</v>
      </c>
      <c r="I34" s="164"/>
      <c r="J34" s="315" t="s">
        <v>534</v>
      </c>
      <c r="K34" s="315" t="s">
        <v>536</v>
      </c>
      <c r="L34" s="316">
        <v>7</v>
      </c>
    </row>
    <row r="35" spans="1:12" s="223" customFormat="1" ht="28.5" customHeight="1">
      <c r="A35" s="84">
        <v>32</v>
      </c>
      <c r="B35" s="222" t="str">
        <f t="shared" si="3"/>
        <v>ÜçAdım-7</v>
      </c>
      <c r="C35" s="136">
        <v>603</v>
      </c>
      <c r="D35" s="136"/>
      <c r="E35" s="317">
        <v>31201</v>
      </c>
      <c r="F35" s="318" t="s">
        <v>458</v>
      </c>
      <c r="G35" s="319" t="s">
        <v>452</v>
      </c>
      <c r="H35" s="320" t="s">
        <v>535</v>
      </c>
      <c r="I35" s="164"/>
      <c r="J35" s="315" t="s">
        <v>534</v>
      </c>
      <c r="K35" s="315" t="s">
        <v>536</v>
      </c>
      <c r="L35" s="316">
        <v>7</v>
      </c>
    </row>
    <row r="36" spans="1:12" s="223" customFormat="1" ht="28.5" customHeight="1">
      <c r="A36" s="84">
        <v>33</v>
      </c>
      <c r="B36" s="222" t="str">
        <f t="shared" si="3"/>
        <v>Yüksek-7</v>
      </c>
      <c r="C36" s="136">
        <v>603</v>
      </c>
      <c r="D36" s="136"/>
      <c r="E36" s="317">
        <v>31201</v>
      </c>
      <c r="F36" s="318" t="s">
        <v>458</v>
      </c>
      <c r="G36" s="319" t="s">
        <v>452</v>
      </c>
      <c r="H36" s="320" t="s">
        <v>433</v>
      </c>
      <c r="I36" s="164"/>
      <c r="J36" s="315" t="s">
        <v>534</v>
      </c>
      <c r="K36" s="315" t="s">
        <v>536</v>
      </c>
      <c r="L36" s="316">
        <v>7</v>
      </c>
    </row>
    <row r="37" spans="1:12" s="223" customFormat="1" ht="28.5" customHeight="1">
      <c r="A37" s="84">
        <v>34</v>
      </c>
      <c r="B37" s="222" t="str">
        <f t="shared" si="3"/>
        <v>Sırık-7</v>
      </c>
      <c r="C37" s="136">
        <v>602</v>
      </c>
      <c r="D37" s="136"/>
      <c r="E37" s="317">
        <v>32992</v>
      </c>
      <c r="F37" s="318" t="s">
        <v>455</v>
      </c>
      <c r="G37" s="319" t="s">
        <v>452</v>
      </c>
      <c r="H37" s="320" t="s">
        <v>434</v>
      </c>
      <c r="I37" s="164"/>
      <c r="J37" s="315" t="s">
        <v>534</v>
      </c>
      <c r="K37" s="315" t="s">
        <v>536</v>
      </c>
      <c r="L37" s="316">
        <v>7</v>
      </c>
    </row>
    <row r="38" spans="1:12" s="141" customFormat="1" ht="28.5" customHeight="1">
      <c r="A38" s="84">
        <v>35</v>
      </c>
      <c r="B38" s="222" t="str">
        <f t="shared" si="3"/>
        <v>Disk-7</v>
      </c>
      <c r="C38" s="136">
        <v>606</v>
      </c>
      <c r="D38" s="136"/>
      <c r="E38" s="317">
        <v>32746</v>
      </c>
      <c r="F38" s="318" t="s">
        <v>459</v>
      </c>
      <c r="G38" s="319" t="s">
        <v>452</v>
      </c>
      <c r="H38" s="320" t="s">
        <v>435</v>
      </c>
      <c r="I38" s="164"/>
      <c r="J38" s="315" t="s">
        <v>534</v>
      </c>
      <c r="K38" s="315" t="s">
        <v>536</v>
      </c>
      <c r="L38" s="316">
        <v>7</v>
      </c>
    </row>
    <row r="39" spans="1:12" s="141" customFormat="1" ht="28.5" customHeight="1">
      <c r="A39" s="84">
        <v>36</v>
      </c>
      <c r="B39" s="222" t="str">
        <f t="shared" si="3"/>
        <v>Cirit-7</v>
      </c>
      <c r="C39" s="136">
        <v>601</v>
      </c>
      <c r="D39" s="136"/>
      <c r="E39" s="317">
        <v>26334</v>
      </c>
      <c r="F39" s="318" t="s">
        <v>460</v>
      </c>
      <c r="G39" s="319" t="s">
        <v>452</v>
      </c>
      <c r="H39" s="320" t="s">
        <v>436</v>
      </c>
      <c r="I39" s="164"/>
      <c r="J39" s="315" t="s">
        <v>534</v>
      </c>
      <c r="K39" s="315" t="s">
        <v>536</v>
      </c>
      <c r="L39" s="316">
        <v>7</v>
      </c>
    </row>
    <row r="40" spans="1:12" s="141" customFormat="1" ht="28.5" customHeight="1">
      <c r="A40" s="84">
        <v>37</v>
      </c>
      <c r="B40" s="222" t="str">
        <f t="shared" si="3"/>
        <v>Gülle-7</v>
      </c>
      <c r="C40" s="136">
        <v>606</v>
      </c>
      <c r="D40" s="136"/>
      <c r="E40" s="317">
        <v>32746</v>
      </c>
      <c r="F40" s="318" t="s">
        <v>459</v>
      </c>
      <c r="G40" s="319" t="s">
        <v>452</v>
      </c>
      <c r="H40" s="320" t="s">
        <v>430</v>
      </c>
      <c r="I40" s="164"/>
      <c r="J40" s="315" t="s">
        <v>534</v>
      </c>
      <c r="K40" s="315" t="s">
        <v>536</v>
      </c>
      <c r="L40" s="316">
        <v>7</v>
      </c>
    </row>
    <row r="41" spans="1:12" s="141" customFormat="1" ht="28.5" customHeight="1">
      <c r="A41" s="84">
        <v>38</v>
      </c>
      <c r="B41" s="230" t="str">
        <f t="shared" si="3"/>
        <v>Çekiç-7</v>
      </c>
      <c r="C41" s="309">
        <v>601</v>
      </c>
      <c r="D41" s="309"/>
      <c r="E41" s="310">
        <v>26334</v>
      </c>
      <c r="F41" s="311" t="s">
        <v>460</v>
      </c>
      <c r="G41" s="312" t="s">
        <v>452</v>
      </c>
      <c r="H41" s="313" t="s">
        <v>431</v>
      </c>
      <c r="I41" s="314"/>
      <c r="J41" s="315" t="s">
        <v>534</v>
      </c>
      <c r="K41" s="315" t="s">
        <v>536</v>
      </c>
      <c r="L41" s="316">
        <v>7</v>
      </c>
    </row>
    <row r="42" spans="1:12" s="141" customFormat="1" ht="91.5" customHeight="1">
      <c r="A42" s="84">
        <v>39</v>
      </c>
      <c r="B42" s="222" t="str">
        <f aca="true" t="shared" si="4" ref="B42:B53">CONCATENATE(H42,"-",J42,"-",K42)</f>
        <v>4X100M-1-4</v>
      </c>
      <c r="C42" s="136" t="s">
        <v>599</v>
      </c>
      <c r="D42" s="136"/>
      <c r="E42" s="317"/>
      <c r="F42" s="318" t="s">
        <v>598</v>
      </c>
      <c r="G42" s="312" t="s">
        <v>452</v>
      </c>
      <c r="H42" s="320" t="s">
        <v>324</v>
      </c>
      <c r="I42" s="164"/>
      <c r="J42" s="315" t="s">
        <v>534</v>
      </c>
      <c r="K42" s="315" t="s">
        <v>536</v>
      </c>
      <c r="L42" s="316">
        <v>7</v>
      </c>
    </row>
    <row r="43" spans="1:12" s="141" customFormat="1" ht="99.75" customHeight="1">
      <c r="A43" s="84">
        <v>40</v>
      </c>
      <c r="B43" s="222" t="str">
        <f t="shared" si="4"/>
        <v>4X400M-1-4</v>
      </c>
      <c r="C43" s="136" t="s">
        <v>462</v>
      </c>
      <c r="D43" s="136"/>
      <c r="E43" s="317"/>
      <c r="F43" s="318" t="s">
        <v>461</v>
      </c>
      <c r="G43" s="312" t="s">
        <v>452</v>
      </c>
      <c r="H43" s="320" t="s">
        <v>325</v>
      </c>
      <c r="I43" s="164"/>
      <c r="J43" s="315" t="s">
        <v>534</v>
      </c>
      <c r="K43" s="315" t="s">
        <v>536</v>
      </c>
      <c r="L43" s="316">
        <v>7</v>
      </c>
    </row>
    <row r="44" spans="1:12" s="141" customFormat="1" ht="28.5" customHeight="1">
      <c r="A44" s="84">
        <v>41</v>
      </c>
      <c r="B44" s="222" t="str">
        <f t="shared" si="4"/>
        <v>100M.ENG-1-8</v>
      </c>
      <c r="C44" s="193">
        <v>619</v>
      </c>
      <c r="D44" s="193"/>
      <c r="E44" s="194">
        <v>33186</v>
      </c>
      <c r="F44" s="195" t="s">
        <v>463</v>
      </c>
      <c r="G44" s="200" t="s">
        <v>464</v>
      </c>
      <c r="H44" s="196" t="s">
        <v>201</v>
      </c>
      <c r="I44" s="197"/>
      <c r="J44" s="198" t="s">
        <v>534</v>
      </c>
      <c r="K44" s="198" t="s">
        <v>537</v>
      </c>
      <c r="L44" s="199">
        <v>1</v>
      </c>
    </row>
    <row r="45" spans="1:12" s="141" customFormat="1" ht="28.5" customHeight="1">
      <c r="A45" s="84">
        <v>42</v>
      </c>
      <c r="B45" s="222" t="str">
        <f t="shared" si="4"/>
        <v>100M-1-8</v>
      </c>
      <c r="C45" s="193">
        <v>629</v>
      </c>
      <c r="D45" s="193"/>
      <c r="E45" s="194">
        <v>35043</v>
      </c>
      <c r="F45" s="195" t="s">
        <v>465</v>
      </c>
      <c r="G45" s="200" t="s">
        <v>464</v>
      </c>
      <c r="H45" s="196" t="s">
        <v>103</v>
      </c>
      <c r="I45" s="197"/>
      <c r="J45" s="198" t="s">
        <v>534</v>
      </c>
      <c r="K45" s="198" t="s">
        <v>537</v>
      </c>
      <c r="L45" s="199">
        <v>1</v>
      </c>
    </row>
    <row r="46" spans="1:12" s="141" customFormat="1" ht="28.5" customHeight="1">
      <c r="A46" s="84">
        <v>43</v>
      </c>
      <c r="B46" s="222" t="str">
        <f t="shared" si="4"/>
        <v>200M-1-8</v>
      </c>
      <c r="C46" s="193">
        <v>628</v>
      </c>
      <c r="D46" s="193"/>
      <c r="E46" s="194">
        <v>33342</v>
      </c>
      <c r="F46" s="195" t="s">
        <v>466</v>
      </c>
      <c r="G46" s="200" t="s">
        <v>464</v>
      </c>
      <c r="H46" s="196" t="s">
        <v>240</v>
      </c>
      <c r="I46" s="197"/>
      <c r="J46" s="198" t="s">
        <v>534</v>
      </c>
      <c r="K46" s="198" t="s">
        <v>537</v>
      </c>
      <c r="L46" s="199">
        <v>1</v>
      </c>
    </row>
    <row r="47" spans="1:12" s="141" customFormat="1" ht="28.5" customHeight="1">
      <c r="A47" s="84">
        <v>44</v>
      </c>
      <c r="B47" s="222" t="str">
        <f t="shared" si="4"/>
        <v>400M-1-8</v>
      </c>
      <c r="C47" s="193">
        <v>628</v>
      </c>
      <c r="D47" s="193"/>
      <c r="E47" s="194">
        <v>33342</v>
      </c>
      <c r="F47" s="195" t="s">
        <v>466</v>
      </c>
      <c r="G47" s="200" t="s">
        <v>464</v>
      </c>
      <c r="H47" s="196" t="s">
        <v>241</v>
      </c>
      <c r="I47" s="197"/>
      <c r="J47" s="198" t="s">
        <v>534</v>
      </c>
      <c r="K47" s="198" t="s">
        <v>537</v>
      </c>
      <c r="L47" s="199">
        <v>1</v>
      </c>
    </row>
    <row r="48" spans="1:12" s="141" customFormat="1" ht="28.5" customHeight="1">
      <c r="A48" s="84">
        <v>45</v>
      </c>
      <c r="B48" s="222" t="str">
        <f t="shared" si="4"/>
        <v>400M.ENG-1-8</v>
      </c>
      <c r="C48" s="193">
        <v>629</v>
      </c>
      <c r="D48" s="193"/>
      <c r="E48" s="194">
        <v>35043</v>
      </c>
      <c r="F48" s="195" t="s">
        <v>465</v>
      </c>
      <c r="G48" s="200" t="s">
        <v>464</v>
      </c>
      <c r="H48" s="196" t="s">
        <v>320</v>
      </c>
      <c r="I48" s="197"/>
      <c r="J48" s="198" t="s">
        <v>534</v>
      </c>
      <c r="K48" s="198" t="s">
        <v>537</v>
      </c>
      <c r="L48" s="199">
        <v>1</v>
      </c>
    </row>
    <row r="49" spans="1:12" s="141" customFormat="1" ht="28.5" customHeight="1">
      <c r="A49" s="84">
        <v>46</v>
      </c>
      <c r="B49" s="222" t="str">
        <f t="shared" si="4"/>
        <v>800M-1-8</v>
      </c>
      <c r="C49" s="193">
        <v>620</v>
      </c>
      <c r="D49" s="193"/>
      <c r="E49" s="194">
        <v>34513</v>
      </c>
      <c r="F49" s="195" t="s">
        <v>467</v>
      </c>
      <c r="G49" s="200" t="s">
        <v>464</v>
      </c>
      <c r="H49" s="196" t="s">
        <v>94</v>
      </c>
      <c r="I49" s="197"/>
      <c r="J49" s="198" t="s">
        <v>534</v>
      </c>
      <c r="K49" s="198" t="s">
        <v>537</v>
      </c>
      <c r="L49" s="199">
        <v>1</v>
      </c>
    </row>
    <row r="50" spans="1:12" s="141" customFormat="1" ht="28.5" customHeight="1">
      <c r="A50" s="84">
        <v>47</v>
      </c>
      <c r="B50" s="222" t="str">
        <f t="shared" si="4"/>
        <v>1500M-1-8</v>
      </c>
      <c r="C50" s="193">
        <v>624</v>
      </c>
      <c r="D50" s="193"/>
      <c r="E50" s="194">
        <v>35486</v>
      </c>
      <c r="F50" s="195" t="s">
        <v>468</v>
      </c>
      <c r="G50" s="200" t="s">
        <v>464</v>
      </c>
      <c r="H50" s="196" t="s">
        <v>202</v>
      </c>
      <c r="I50" s="197"/>
      <c r="J50" s="198" t="s">
        <v>534</v>
      </c>
      <c r="K50" s="198" t="s">
        <v>537</v>
      </c>
      <c r="L50" s="199">
        <v>1</v>
      </c>
    </row>
    <row r="51" spans="1:12" s="141" customFormat="1" ht="28.5" customHeight="1">
      <c r="A51" s="84">
        <v>48</v>
      </c>
      <c r="B51" s="222" t="str">
        <f t="shared" si="4"/>
        <v>3000M-1-8</v>
      </c>
      <c r="C51" s="193">
        <v>624</v>
      </c>
      <c r="D51" s="193"/>
      <c r="E51" s="194">
        <v>35486</v>
      </c>
      <c r="F51" s="195" t="s">
        <v>468</v>
      </c>
      <c r="G51" s="200" t="s">
        <v>464</v>
      </c>
      <c r="H51" s="196" t="s">
        <v>321</v>
      </c>
      <c r="I51" s="197"/>
      <c r="J51" s="198" t="s">
        <v>534</v>
      </c>
      <c r="K51" s="198" t="s">
        <v>537</v>
      </c>
      <c r="L51" s="199">
        <v>1</v>
      </c>
    </row>
    <row r="52" spans="1:12" s="141" customFormat="1" ht="28.5" customHeight="1">
      <c r="A52" s="84">
        <v>49</v>
      </c>
      <c r="B52" s="222" t="str">
        <f t="shared" si="4"/>
        <v>5000M-1-8</v>
      </c>
      <c r="C52" s="193">
        <v>625</v>
      </c>
      <c r="D52" s="193"/>
      <c r="E52" s="194">
        <v>33359</v>
      </c>
      <c r="F52" s="195" t="s">
        <v>469</v>
      </c>
      <c r="G52" s="200" t="s">
        <v>464</v>
      </c>
      <c r="H52" s="196" t="s">
        <v>322</v>
      </c>
      <c r="I52" s="197"/>
      <c r="J52" s="198" t="s">
        <v>534</v>
      </c>
      <c r="K52" s="198" t="s">
        <v>537</v>
      </c>
      <c r="L52" s="199">
        <v>1</v>
      </c>
    </row>
    <row r="53" spans="1:12" s="141" customFormat="1" ht="28.5" customHeight="1">
      <c r="A53" s="84">
        <v>50</v>
      </c>
      <c r="B53" s="222" t="str">
        <f t="shared" si="4"/>
        <v>3000M.ENG-1-8</v>
      </c>
      <c r="C53" s="193">
        <v>620</v>
      </c>
      <c r="D53" s="193"/>
      <c r="E53" s="194">
        <v>34513</v>
      </c>
      <c r="F53" s="195" t="s">
        <v>467</v>
      </c>
      <c r="G53" s="200" t="s">
        <v>464</v>
      </c>
      <c r="H53" s="196" t="s">
        <v>323</v>
      </c>
      <c r="I53" s="197"/>
      <c r="J53" s="198" t="s">
        <v>534</v>
      </c>
      <c r="K53" s="198" t="s">
        <v>537</v>
      </c>
      <c r="L53" s="199">
        <v>1</v>
      </c>
    </row>
    <row r="54" spans="1:12" s="141" customFormat="1" ht="28.5" customHeight="1">
      <c r="A54" s="84">
        <v>51</v>
      </c>
      <c r="B54" s="222" t="str">
        <f aca="true" t="shared" si="5" ref="B54:B61">CONCATENATE(H54,"-",L54)</f>
        <v>Uzun-1</v>
      </c>
      <c r="C54" s="193">
        <v>621</v>
      </c>
      <c r="D54" s="193"/>
      <c r="E54" s="194">
        <v>35374</v>
      </c>
      <c r="F54" s="195" t="s">
        <v>470</v>
      </c>
      <c r="G54" s="200" t="s">
        <v>464</v>
      </c>
      <c r="H54" s="196" t="s">
        <v>432</v>
      </c>
      <c r="I54" s="197"/>
      <c r="J54" s="198" t="s">
        <v>534</v>
      </c>
      <c r="K54" s="198" t="s">
        <v>537</v>
      </c>
      <c r="L54" s="199">
        <v>1</v>
      </c>
    </row>
    <row r="55" spans="1:12" s="141" customFormat="1" ht="28.5" customHeight="1">
      <c r="A55" s="84">
        <v>52</v>
      </c>
      <c r="B55" s="222" t="str">
        <f t="shared" si="5"/>
        <v>ÜçAdım-1</v>
      </c>
      <c r="C55" s="193">
        <v>621</v>
      </c>
      <c r="D55" s="193"/>
      <c r="E55" s="194">
        <v>35374</v>
      </c>
      <c r="F55" s="195" t="s">
        <v>470</v>
      </c>
      <c r="G55" s="200" t="s">
        <v>464</v>
      </c>
      <c r="H55" s="196" t="s">
        <v>535</v>
      </c>
      <c r="I55" s="197"/>
      <c r="J55" s="198" t="s">
        <v>534</v>
      </c>
      <c r="K55" s="198" t="s">
        <v>537</v>
      </c>
      <c r="L55" s="199">
        <v>1</v>
      </c>
    </row>
    <row r="56" spans="1:12" s="141" customFormat="1" ht="28.5" customHeight="1">
      <c r="A56" s="84">
        <v>53</v>
      </c>
      <c r="B56" s="222" t="str">
        <f t="shared" si="5"/>
        <v>Yüksek-1</v>
      </c>
      <c r="C56" s="193">
        <v>622</v>
      </c>
      <c r="D56" s="193"/>
      <c r="E56" s="194">
        <v>32940</v>
      </c>
      <c r="F56" s="195" t="s">
        <v>471</v>
      </c>
      <c r="G56" s="200" t="s">
        <v>464</v>
      </c>
      <c r="H56" s="196" t="s">
        <v>433</v>
      </c>
      <c r="I56" s="197"/>
      <c r="J56" s="198" t="s">
        <v>534</v>
      </c>
      <c r="K56" s="198" t="s">
        <v>537</v>
      </c>
      <c r="L56" s="199">
        <v>1</v>
      </c>
    </row>
    <row r="57" spans="1:12" s="141" customFormat="1" ht="28.5" customHeight="1">
      <c r="A57" s="84">
        <v>54</v>
      </c>
      <c r="B57" s="222" t="str">
        <f t="shared" si="5"/>
        <v>Sırık-1</v>
      </c>
      <c r="C57" s="193">
        <v>619</v>
      </c>
      <c r="D57" s="193"/>
      <c r="E57" s="194">
        <v>33186</v>
      </c>
      <c r="F57" s="195" t="s">
        <v>463</v>
      </c>
      <c r="G57" s="200" t="s">
        <v>464</v>
      </c>
      <c r="H57" s="196" t="s">
        <v>434</v>
      </c>
      <c r="I57" s="197"/>
      <c r="J57" s="198" t="s">
        <v>534</v>
      </c>
      <c r="K57" s="198" t="s">
        <v>537</v>
      </c>
      <c r="L57" s="199">
        <v>1</v>
      </c>
    </row>
    <row r="58" spans="1:12" s="141" customFormat="1" ht="28.5" customHeight="1">
      <c r="A58" s="84">
        <v>55</v>
      </c>
      <c r="B58" s="222" t="str">
        <f t="shared" si="5"/>
        <v>Disk-1</v>
      </c>
      <c r="C58" s="193">
        <v>626</v>
      </c>
      <c r="D58" s="193"/>
      <c r="E58" s="194">
        <v>29601</v>
      </c>
      <c r="F58" s="195" t="s">
        <v>472</v>
      </c>
      <c r="G58" s="200" t="s">
        <v>464</v>
      </c>
      <c r="H58" s="196" t="s">
        <v>435</v>
      </c>
      <c r="I58" s="197"/>
      <c r="J58" s="198" t="s">
        <v>534</v>
      </c>
      <c r="K58" s="198" t="s">
        <v>537</v>
      </c>
      <c r="L58" s="199">
        <v>1</v>
      </c>
    </row>
    <row r="59" spans="1:12" s="141" customFormat="1" ht="28.5" customHeight="1">
      <c r="A59" s="84">
        <v>56</v>
      </c>
      <c r="B59" s="222" t="str">
        <f t="shared" si="5"/>
        <v>Cirit-1</v>
      </c>
      <c r="C59" s="193">
        <v>627</v>
      </c>
      <c r="D59" s="193"/>
      <c r="E59" s="194">
        <v>30687</v>
      </c>
      <c r="F59" s="195" t="s">
        <v>473</v>
      </c>
      <c r="G59" s="200" t="s">
        <v>464</v>
      </c>
      <c r="H59" s="196" t="s">
        <v>436</v>
      </c>
      <c r="I59" s="197"/>
      <c r="J59" s="198" t="s">
        <v>534</v>
      </c>
      <c r="K59" s="198" t="s">
        <v>537</v>
      </c>
      <c r="L59" s="199">
        <v>1</v>
      </c>
    </row>
    <row r="60" spans="1:12" s="141" customFormat="1" ht="28.5" customHeight="1">
      <c r="A60" s="84">
        <v>57</v>
      </c>
      <c r="B60" s="222" t="str">
        <f t="shared" si="5"/>
        <v>Gülle-1</v>
      </c>
      <c r="C60" s="193">
        <v>626</v>
      </c>
      <c r="D60" s="193"/>
      <c r="E60" s="194">
        <v>29601</v>
      </c>
      <c r="F60" s="195" t="s">
        <v>472</v>
      </c>
      <c r="G60" s="200" t="s">
        <v>464</v>
      </c>
      <c r="H60" s="196" t="s">
        <v>430</v>
      </c>
      <c r="I60" s="197"/>
      <c r="J60" s="198" t="s">
        <v>534</v>
      </c>
      <c r="K60" s="198" t="s">
        <v>537</v>
      </c>
      <c r="L60" s="199">
        <v>1</v>
      </c>
    </row>
    <row r="61" spans="1:12" s="141" customFormat="1" ht="28.5" customHeight="1">
      <c r="A61" s="84">
        <v>58</v>
      </c>
      <c r="B61" s="308" t="str">
        <f t="shared" si="5"/>
        <v>Çekiç-1</v>
      </c>
      <c r="C61" s="302">
        <v>623</v>
      </c>
      <c r="D61" s="302"/>
      <c r="E61" s="303">
        <v>32235</v>
      </c>
      <c r="F61" s="304" t="s">
        <v>474</v>
      </c>
      <c r="G61" s="305" t="s">
        <v>464</v>
      </c>
      <c r="H61" s="306" t="s">
        <v>431</v>
      </c>
      <c r="I61" s="307"/>
      <c r="J61" s="198" t="s">
        <v>534</v>
      </c>
      <c r="K61" s="198" t="s">
        <v>537</v>
      </c>
      <c r="L61" s="199">
        <v>1</v>
      </c>
    </row>
    <row r="62" spans="1:12" s="141" customFormat="1" ht="92.25" customHeight="1">
      <c r="A62" s="84">
        <v>59</v>
      </c>
      <c r="B62" s="308" t="str">
        <f aca="true" t="shared" si="6" ref="B62:B73">CONCATENATE(H62,"-",J62,"-",K62)</f>
        <v>4X100M-1-8</v>
      </c>
      <c r="C62" s="302" t="s">
        <v>601</v>
      </c>
      <c r="D62" s="302"/>
      <c r="E62" s="303" t="s">
        <v>448</v>
      </c>
      <c r="F62" s="304" t="s">
        <v>600</v>
      </c>
      <c r="G62" s="305" t="s">
        <v>464</v>
      </c>
      <c r="H62" s="306" t="s">
        <v>324</v>
      </c>
      <c r="I62" s="307"/>
      <c r="J62" s="198" t="s">
        <v>534</v>
      </c>
      <c r="K62" s="198" t="s">
        <v>537</v>
      </c>
      <c r="L62" s="199">
        <v>1</v>
      </c>
    </row>
    <row r="63" spans="1:12" s="141" customFormat="1" ht="92.25" customHeight="1" thickBot="1">
      <c r="A63" s="84">
        <v>60</v>
      </c>
      <c r="B63" s="231" t="str">
        <f t="shared" si="6"/>
        <v>4X400M-1-8</v>
      </c>
      <c r="C63" s="224" t="s">
        <v>475</v>
      </c>
      <c r="D63" s="224"/>
      <c r="E63" s="225" t="s">
        <v>477</v>
      </c>
      <c r="F63" s="226" t="s">
        <v>476</v>
      </c>
      <c r="G63" s="305" t="s">
        <v>464</v>
      </c>
      <c r="H63" s="228" t="s">
        <v>325</v>
      </c>
      <c r="I63" s="229"/>
      <c r="J63" s="198" t="s">
        <v>534</v>
      </c>
      <c r="K63" s="198" t="s">
        <v>537</v>
      </c>
      <c r="L63" s="199">
        <v>1</v>
      </c>
    </row>
    <row r="64" spans="1:12" s="141" customFormat="1" ht="28.5" customHeight="1">
      <c r="A64" s="84">
        <v>61</v>
      </c>
      <c r="B64" s="230" t="str">
        <f t="shared" si="6"/>
        <v>100M.ENG-1-7</v>
      </c>
      <c r="C64" s="309">
        <v>634</v>
      </c>
      <c r="D64" s="309"/>
      <c r="E64" s="310">
        <v>35362</v>
      </c>
      <c r="F64" s="311" t="s">
        <v>478</v>
      </c>
      <c r="G64" s="312" t="s">
        <v>479</v>
      </c>
      <c r="H64" s="313" t="s">
        <v>201</v>
      </c>
      <c r="I64" s="314"/>
      <c r="J64" s="315" t="s">
        <v>534</v>
      </c>
      <c r="K64" s="315" t="s">
        <v>538</v>
      </c>
      <c r="L64" s="316">
        <v>3</v>
      </c>
    </row>
    <row r="65" spans="1:12" s="141" customFormat="1" ht="28.5" customHeight="1">
      <c r="A65" s="84">
        <v>62</v>
      </c>
      <c r="B65" s="222" t="str">
        <f t="shared" si="6"/>
        <v>100M-1-7</v>
      </c>
      <c r="C65" s="136">
        <v>641</v>
      </c>
      <c r="D65" s="136"/>
      <c r="E65" s="317">
        <v>31992</v>
      </c>
      <c r="F65" s="318" t="s">
        <v>480</v>
      </c>
      <c r="G65" s="319" t="s">
        <v>479</v>
      </c>
      <c r="H65" s="320" t="s">
        <v>103</v>
      </c>
      <c r="I65" s="164"/>
      <c r="J65" s="315" t="s">
        <v>534</v>
      </c>
      <c r="K65" s="315" t="s">
        <v>538</v>
      </c>
      <c r="L65" s="316">
        <v>3</v>
      </c>
    </row>
    <row r="66" spans="1:12" s="141" customFormat="1" ht="28.5" customHeight="1">
      <c r="A66" s="84">
        <v>63</v>
      </c>
      <c r="B66" s="222" t="str">
        <f t="shared" si="6"/>
        <v>200M-1-7</v>
      </c>
      <c r="C66" s="136">
        <v>641</v>
      </c>
      <c r="D66" s="136"/>
      <c r="E66" s="317">
        <v>31992</v>
      </c>
      <c r="F66" s="318" t="s">
        <v>480</v>
      </c>
      <c r="G66" s="319" t="s">
        <v>479</v>
      </c>
      <c r="H66" s="320" t="s">
        <v>240</v>
      </c>
      <c r="I66" s="164"/>
      <c r="J66" s="315" t="s">
        <v>534</v>
      </c>
      <c r="K66" s="315" t="s">
        <v>538</v>
      </c>
      <c r="L66" s="316">
        <v>3</v>
      </c>
    </row>
    <row r="67" spans="1:12" s="141" customFormat="1" ht="28.5" customHeight="1">
      <c r="A67" s="84">
        <v>64</v>
      </c>
      <c r="B67" s="222" t="str">
        <f t="shared" si="6"/>
        <v>400M-1-7</v>
      </c>
      <c r="C67" s="136">
        <v>638</v>
      </c>
      <c r="D67" s="136"/>
      <c r="E67" s="317">
        <v>33725</v>
      </c>
      <c r="F67" s="318" t="s">
        <v>481</v>
      </c>
      <c r="G67" s="319" t="s">
        <v>479</v>
      </c>
      <c r="H67" s="320" t="s">
        <v>241</v>
      </c>
      <c r="I67" s="164"/>
      <c r="J67" s="315" t="s">
        <v>534</v>
      </c>
      <c r="K67" s="315" t="s">
        <v>538</v>
      </c>
      <c r="L67" s="316">
        <v>3</v>
      </c>
    </row>
    <row r="68" spans="1:12" s="141" customFormat="1" ht="28.5" customHeight="1">
      <c r="A68" s="84">
        <v>65</v>
      </c>
      <c r="B68" s="222" t="str">
        <f t="shared" si="6"/>
        <v>400M.ENG-1-7</v>
      </c>
      <c r="C68" s="136">
        <v>638</v>
      </c>
      <c r="D68" s="136"/>
      <c r="E68" s="317">
        <v>33725</v>
      </c>
      <c r="F68" s="318" t="s">
        <v>481</v>
      </c>
      <c r="G68" s="319" t="s">
        <v>479</v>
      </c>
      <c r="H68" s="320" t="s">
        <v>320</v>
      </c>
      <c r="I68" s="164"/>
      <c r="J68" s="315" t="s">
        <v>534</v>
      </c>
      <c r="K68" s="315" t="s">
        <v>538</v>
      </c>
      <c r="L68" s="316">
        <v>3</v>
      </c>
    </row>
    <row r="69" spans="1:12" s="141" customFormat="1" ht="28.5" customHeight="1">
      <c r="A69" s="84">
        <v>66</v>
      </c>
      <c r="B69" s="222" t="str">
        <f t="shared" si="6"/>
        <v>800M-1-7</v>
      </c>
      <c r="C69" s="136">
        <v>639</v>
      </c>
      <c r="D69" s="136"/>
      <c r="E69" s="317">
        <v>31780</v>
      </c>
      <c r="F69" s="318" t="s">
        <v>482</v>
      </c>
      <c r="G69" s="319" t="s">
        <v>479</v>
      </c>
      <c r="H69" s="320" t="s">
        <v>94</v>
      </c>
      <c r="I69" s="164"/>
      <c r="J69" s="315" t="s">
        <v>534</v>
      </c>
      <c r="K69" s="315" t="s">
        <v>538</v>
      </c>
      <c r="L69" s="316">
        <v>3</v>
      </c>
    </row>
    <row r="70" spans="1:12" s="141" customFormat="1" ht="28.5" customHeight="1">
      <c r="A70" s="84">
        <v>67</v>
      </c>
      <c r="B70" s="222" t="str">
        <f t="shared" si="6"/>
        <v>1500M-1-7</v>
      </c>
      <c r="C70" s="136">
        <v>631</v>
      </c>
      <c r="D70" s="136"/>
      <c r="E70" s="317">
        <v>33984</v>
      </c>
      <c r="F70" s="318" t="s">
        <v>485</v>
      </c>
      <c r="G70" s="319" t="s">
        <v>479</v>
      </c>
      <c r="H70" s="320" t="s">
        <v>202</v>
      </c>
      <c r="I70" s="164"/>
      <c r="J70" s="315" t="s">
        <v>534</v>
      </c>
      <c r="K70" s="315" t="s">
        <v>538</v>
      </c>
      <c r="L70" s="316">
        <v>3</v>
      </c>
    </row>
    <row r="71" spans="1:12" s="141" customFormat="1" ht="28.5" customHeight="1">
      <c r="A71" s="84">
        <v>68</v>
      </c>
      <c r="B71" s="222" t="str">
        <f t="shared" si="6"/>
        <v>3000M-1-7</v>
      </c>
      <c r="C71" s="136">
        <v>643</v>
      </c>
      <c r="D71" s="136"/>
      <c r="E71" s="317">
        <v>36078</v>
      </c>
      <c r="F71" s="318" t="s">
        <v>484</v>
      </c>
      <c r="G71" s="319" t="s">
        <v>479</v>
      </c>
      <c r="H71" s="320" t="s">
        <v>321</v>
      </c>
      <c r="I71" s="164"/>
      <c r="J71" s="315" t="s">
        <v>534</v>
      </c>
      <c r="K71" s="315" t="s">
        <v>538</v>
      </c>
      <c r="L71" s="316">
        <v>3</v>
      </c>
    </row>
    <row r="72" spans="1:12" s="141" customFormat="1" ht="28.5" customHeight="1">
      <c r="A72" s="84">
        <v>69</v>
      </c>
      <c r="B72" s="222" t="str">
        <f t="shared" si="6"/>
        <v>5000M-1-7</v>
      </c>
      <c r="C72" s="136">
        <v>637</v>
      </c>
      <c r="D72" s="136"/>
      <c r="E72" s="317">
        <v>32209</v>
      </c>
      <c r="F72" s="318" t="s">
        <v>483</v>
      </c>
      <c r="G72" s="319" t="s">
        <v>479</v>
      </c>
      <c r="H72" s="320" t="s">
        <v>322</v>
      </c>
      <c r="I72" s="164"/>
      <c r="J72" s="315" t="s">
        <v>534</v>
      </c>
      <c r="K72" s="315" t="s">
        <v>538</v>
      </c>
      <c r="L72" s="316">
        <v>3</v>
      </c>
    </row>
    <row r="73" spans="1:12" s="141" customFormat="1" ht="28.5" customHeight="1">
      <c r="A73" s="84">
        <v>70</v>
      </c>
      <c r="B73" s="222" t="str">
        <f t="shared" si="6"/>
        <v>3000M.ENG-1-7</v>
      </c>
      <c r="C73" s="136">
        <v>637</v>
      </c>
      <c r="D73" s="136"/>
      <c r="E73" s="317">
        <v>32209</v>
      </c>
      <c r="F73" s="318" t="s">
        <v>483</v>
      </c>
      <c r="G73" s="319" t="s">
        <v>479</v>
      </c>
      <c r="H73" s="320" t="s">
        <v>323</v>
      </c>
      <c r="I73" s="164"/>
      <c r="J73" s="315" t="s">
        <v>534</v>
      </c>
      <c r="K73" s="315" t="s">
        <v>538</v>
      </c>
      <c r="L73" s="316">
        <v>3</v>
      </c>
    </row>
    <row r="74" spans="1:12" s="141" customFormat="1" ht="28.5" customHeight="1">
      <c r="A74" s="84">
        <v>71</v>
      </c>
      <c r="B74" s="222" t="str">
        <f aca="true" t="shared" si="7" ref="B74:B81">CONCATENATE(H74,"-",L74)</f>
        <v>Uzun-3</v>
      </c>
      <c r="C74" s="136">
        <v>630</v>
      </c>
      <c r="D74" s="136"/>
      <c r="E74" s="317">
        <v>32632</v>
      </c>
      <c r="F74" s="318" t="s">
        <v>486</v>
      </c>
      <c r="G74" s="319" t="s">
        <v>479</v>
      </c>
      <c r="H74" s="320" t="s">
        <v>432</v>
      </c>
      <c r="I74" s="164"/>
      <c r="J74" s="315" t="s">
        <v>534</v>
      </c>
      <c r="K74" s="315" t="s">
        <v>538</v>
      </c>
      <c r="L74" s="316">
        <v>3</v>
      </c>
    </row>
    <row r="75" spans="1:12" s="141" customFormat="1" ht="28.5" customHeight="1">
      <c r="A75" s="84">
        <v>49</v>
      </c>
      <c r="B75" s="222" t="str">
        <f t="shared" si="7"/>
        <v>ÜçAdım-3</v>
      </c>
      <c r="C75" s="136">
        <v>630</v>
      </c>
      <c r="D75" s="136"/>
      <c r="E75" s="317">
        <v>32632</v>
      </c>
      <c r="F75" s="318" t="s">
        <v>486</v>
      </c>
      <c r="G75" s="319" t="s">
        <v>479</v>
      </c>
      <c r="H75" s="320" t="s">
        <v>535</v>
      </c>
      <c r="I75" s="164"/>
      <c r="J75" s="315" t="s">
        <v>534</v>
      </c>
      <c r="K75" s="315" t="s">
        <v>538</v>
      </c>
      <c r="L75" s="316">
        <v>3</v>
      </c>
    </row>
    <row r="76" spans="1:12" s="141" customFormat="1" ht="28.5" customHeight="1">
      <c r="A76" s="84">
        <v>50</v>
      </c>
      <c r="B76" s="222" t="str">
        <f t="shared" si="7"/>
        <v>Yüksek-3</v>
      </c>
      <c r="C76" s="136">
        <v>634</v>
      </c>
      <c r="D76" s="136"/>
      <c r="E76" s="317">
        <v>35362</v>
      </c>
      <c r="F76" s="318" t="s">
        <v>478</v>
      </c>
      <c r="G76" s="319" t="s">
        <v>479</v>
      </c>
      <c r="H76" s="320" t="s">
        <v>433</v>
      </c>
      <c r="I76" s="164"/>
      <c r="J76" s="315" t="s">
        <v>534</v>
      </c>
      <c r="K76" s="315" t="s">
        <v>538</v>
      </c>
      <c r="L76" s="316">
        <v>3</v>
      </c>
    </row>
    <row r="77" spans="1:12" s="141" customFormat="1" ht="28.5" customHeight="1">
      <c r="A77" s="84">
        <v>51</v>
      </c>
      <c r="B77" s="222" t="str">
        <f t="shared" si="7"/>
        <v>Sırık-3</v>
      </c>
      <c r="C77" s="136">
        <v>640</v>
      </c>
      <c r="D77" s="136"/>
      <c r="E77" s="317">
        <v>33970</v>
      </c>
      <c r="F77" s="318" t="s">
        <v>487</v>
      </c>
      <c r="G77" s="319" t="s">
        <v>479</v>
      </c>
      <c r="H77" s="320" t="s">
        <v>434</v>
      </c>
      <c r="I77" s="164"/>
      <c r="J77" s="315" t="s">
        <v>534</v>
      </c>
      <c r="K77" s="315" t="s">
        <v>538</v>
      </c>
      <c r="L77" s="316">
        <v>3</v>
      </c>
    </row>
    <row r="78" spans="1:12" s="141" customFormat="1" ht="28.5" customHeight="1">
      <c r="A78" s="84"/>
      <c r="B78" s="222" t="str">
        <f t="shared" si="7"/>
        <v>Disk-3</v>
      </c>
      <c r="C78" s="136">
        <v>633</v>
      </c>
      <c r="D78" s="136"/>
      <c r="E78" s="317">
        <v>33811</v>
      </c>
      <c r="F78" s="318" t="s">
        <v>488</v>
      </c>
      <c r="G78" s="319" t="s">
        <v>479</v>
      </c>
      <c r="H78" s="320" t="s">
        <v>435</v>
      </c>
      <c r="I78" s="164"/>
      <c r="J78" s="315" t="s">
        <v>534</v>
      </c>
      <c r="K78" s="315" t="s">
        <v>538</v>
      </c>
      <c r="L78" s="316">
        <v>3</v>
      </c>
    </row>
    <row r="79" spans="1:12" s="141" customFormat="1" ht="28.5" customHeight="1">
      <c r="A79" s="84"/>
      <c r="B79" s="222" t="str">
        <f t="shared" si="7"/>
        <v>Cirit-3</v>
      </c>
      <c r="C79" s="136">
        <v>635</v>
      </c>
      <c r="D79" s="136"/>
      <c r="E79" s="317">
        <v>34634</v>
      </c>
      <c r="F79" s="318" t="s">
        <v>489</v>
      </c>
      <c r="G79" s="319" t="s">
        <v>479</v>
      </c>
      <c r="H79" s="320" t="s">
        <v>436</v>
      </c>
      <c r="I79" s="164"/>
      <c r="J79" s="315" t="s">
        <v>534</v>
      </c>
      <c r="K79" s="315" t="s">
        <v>538</v>
      </c>
      <c r="L79" s="316">
        <v>3</v>
      </c>
    </row>
    <row r="80" spans="1:12" s="141" customFormat="1" ht="28.5" customHeight="1">
      <c r="A80" s="84">
        <v>52</v>
      </c>
      <c r="B80" s="222" t="str">
        <f t="shared" si="7"/>
        <v>Gülle-3</v>
      </c>
      <c r="C80" s="136">
        <v>635</v>
      </c>
      <c r="D80" s="136"/>
      <c r="E80" s="317">
        <v>34634</v>
      </c>
      <c r="F80" s="318" t="s">
        <v>489</v>
      </c>
      <c r="G80" s="319" t="s">
        <v>479</v>
      </c>
      <c r="H80" s="320" t="s">
        <v>430</v>
      </c>
      <c r="I80" s="164"/>
      <c r="J80" s="315" t="s">
        <v>534</v>
      </c>
      <c r="K80" s="315" t="s">
        <v>538</v>
      </c>
      <c r="L80" s="316">
        <v>3</v>
      </c>
    </row>
    <row r="81" spans="1:12" s="141" customFormat="1" ht="28.5" customHeight="1">
      <c r="A81" s="84">
        <v>53</v>
      </c>
      <c r="B81" s="230" t="str">
        <f t="shared" si="7"/>
        <v>Çekiç-3</v>
      </c>
      <c r="C81" s="309">
        <v>642</v>
      </c>
      <c r="D81" s="309"/>
      <c r="E81" s="310">
        <v>33604</v>
      </c>
      <c r="F81" s="311" t="s">
        <v>490</v>
      </c>
      <c r="G81" s="312" t="s">
        <v>479</v>
      </c>
      <c r="H81" s="313" t="s">
        <v>431</v>
      </c>
      <c r="I81" s="314"/>
      <c r="J81" s="315" t="s">
        <v>534</v>
      </c>
      <c r="K81" s="315" t="s">
        <v>538</v>
      </c>
      <c r="L81" s="316">
        <v>3</v>
      </c>
    </row>
    <row r="82" spans="1:12" s="141" customFormat="1" ht="51">
      <c r="A82" s="84">
        <v>54</v>
      </c>
      <c r="B82" s="222" t="str">
        <f aca="true" t="shared" si="8" ref="B82:B93">CONCATENATE(H82,"-",J82,"-",K82)</f>
        <v>4X100M-1-7</v>
      </c>
      <c r="C82" s="136" t="s">
        <v>603</v>
      </c>
      <c r="D82" s="136"/>
      <c r="E82" s="317"/>
      <c r="F82" s="318" t="s">
        <v>602</v>
      </c>
      <c r="G82" s="312" t="s">
        <v>479</v>
      </c>
      <c r="H82" s="320" t="s">
        <v>324</v>
      </c>
      <c r="I82" s="164"/>
      <c r="J82" s="315" t="s">
        <v>534</v>
      </c>
      <c r="K82" s="315" t="s">
        <v>538</v>
      </c>
      <c r="L82" s="316">
        <v>3</v>
      </c>
    </row>
    <row r="83" spans="1:12" s="223" customFormat="1" ht="63.75">
      <c r="A83" s="84">
        <v>55</v>
      </c>
      <c r="B83" s="222" t="str">
        <f t="shared" si="8"/>
        <v>4X400M-1-7</v>
      </c>
      <c r="C83" s="136" t="s">
        <v>491</v>
      </c>
      <c r="D83" s="136" t="s">
        <v>448</v>
      </c>
      <c r="E83" s="317" t="s">
        <v>448</v>
      </c>
      <c r="F83" s="318" t="s">
        <v>492</v>
      </c>
      <c r="G83" s="312" t="s">
        <v>479</v>
      </c>
      <c r="H83" s="320" t="s">
        <v>325</v>
      </c>
      <c r="I83" s="164"/>
      <c r="J83" s="315" t="s">
        <v>534</v>
      </c>
      <c r="K83" s="315" t="s">
        <v>538</v>
      </c>
      <c r="L83" s="316">
        <v>3</v>
      </c>
    </row>
    <row r="84" spans="1:12" s="223" customFormat="1" ht="28.5" customHeight="1">
      <c r="A84" s="84">
        <v>56</v>
      </c>
      <c r="B84" s="222" t="str">
        <f t="shared" si="8"/>
        <v>100M.ENG-1-5</v>
      </c>
      <c r="C84" s="193">
        <v>652</v>
      </c>
      <c r="D84" s="193"/>
      <c r="E84" s="194">
        <v>35751</v>
      </c>
      <c r="F84" s="195" t="s">
        <v>493</v>
      </c>
      <c r="G84" s="200" t="s">
        <v>494</v>
      </c>
      <c r="H84" s="196" t="s">
        <v>201</v>
      </c>
      <c r="I84" s="197"/>
      <c r="J84" s="198" t="s">
        <v>534</v>
      </c>
      <c r="K84" s="198" t="s">
        <v>539</v>
      </c>
      <c r="L84" s="199">
        <v>6</v>
      </c>
    </row>
    <row r="85" spans="1:12" s="223" customFormat="1" ht="28.5" customHeight="1">
      <c r="A85" s="84">
        <v>57</v>
      </c>
      <c r="B85" s="222" t="str">
        <f t="shared" si="8"/>
        <v>100M-1-5</v>
      </c>
      <c r="C85" s="193">
        <v>651</v>
      </c>
      <c r="D85" s="193"/>
      <c r="E85" s="194">
        <v>35770</v>
      </c>
      <c r="F85" s="195" t="s">
        <v>495</v>
      </c>
      <c r="G85" s="200" t="s">
        <v>494</v>
      </c>
      <c r="H85" s="196" t="s">
        <v>103</v>
      </c>
      <c r="I85" s="197"/>
      <c r="J85" s="198" t="s">
        <v>534</v>
      </c>
      <c r="K85" s="198" t="s">
        <v>539</v>
      </c>
      <c r="L85" s="199">
        <v>6</v>
      </c>
    </row>
    <row r="86" spans="1:12" s="223" customFormat="1" ht="28.5" customHeight="1">
      <c r="A86" s="84"/>
      <c r="B86" s="222" t="str">
        <f t="shared" si="8"/>
        <v>200M-1-5</v>
      </c>
      <c r="C86" s="193">
        <v>651</v>
      </c>
      <c r="D86" s="193"/>
      <c r="E86" s="194">
        <v>35770</v>
      </c>
      <c r="F86" s="195" t="s">
        <v>495</v>
      </c>
      <c r="G86" s="200" t="s">
        <v>494</v>
      </c>
      <c r="H86" s="196" t="s">
        <v>240</v>
      </c>
      <c r="I86" s="197"/>
      <c r="J86" s="198" t="s">
        <v>534</v>
      </c>
      <c r="K86" s="198" t="s">
        <v>539</v>
      </c>
      <c r="L86" s="199">
        <v>6</v>
      </c>
    </row>
    <row r="87" spans="1:12" s="223" customFormat="1" ht="28.5" customHeight="1">
      <c r="A87" s="84"/>
      <c r="B87" s="222" t="str">
        <f t="shared" si="8"/>
        <v>400M-1-5</v>
      </c>
      <c r="C87" s="193">
        <v>645</v>
      </c>
      <c r="D87" s="193"/>
      <c r="E87" s="194">
        <v>35251</v>
      </c>
      <c r="F87" s="195" t="s">
        <v>496</v>
      </c>
      <c r="G87" s="200" t="s">
        <v>494</v>
      </c>
      <c r="H87" s="196" t="s">
        <v>241</v>
      </c>
      <c r="I87" s="197"/>
      <c r="J87" s="198" t="s">
        <v>534</v>
      </c>
      <c r="K87" s="198" t="s">
        <v>539</v>
      </c>
      <c r="L87" s="199">
        <v>6</v>
      </c>
    </row>
    <row r="88" spans="1:12" s="223" customFormat="1" ht="28.5" customHeight="1">
      <c r="A88" s="84">
        <v>58</v>
      </c>
      <c r="B88" s="222" t="str">
        <f t="shared" si="8"/>
        <v>400M.ENG-1-5</v>
      </c>
      <c r="C88" s="193">
        <v>652</v>
      </c>
      <c r="D88" s="193"/>
      <c r="E88" s="194">
        <v>35751</v>
      </c>
      <c r="F88" s="195" t="s">
        <v>493</v>
      </c>
      <c r="G88" s="200" t="s">
        <v>494</v>
      </c>
      <c r="H88" s="196" t="s">
        <v>320</v>
      </c>
      <c r="I88" s="197"/>
      <c r="J88" s="198" t="s">
        <v>534</v>
      </c>
      <c r="K88" s="198" t="s">
        <v>539</v>
      </c>
      <c r="L88" s="199">
        <v>6</v>
      </c>
    </row>
    <row r="89" spans="1:12" s="223" customFormat="1" ht="28.5" customHeight="1">
      <c r="A89" s="84">
        <v>59</v>
      </c>
      <c r="B89" s="222" t="str">
        <f t="shared" si="8"/>
        <v>800M-1-5</v>
      </c>
      <c r="C89" s="193">
        <v>646</v>
      </c>
      <c r="D89" s="193"/>
      <c r="E89" s="194">
        <v>33779</v>
      </c>
      <c r="F89" s="195" t="s">
        <v>497</v>
      </c>
      <c r="G89" s="200" t="s">
        <v>494</v>
      </c>
      <c r="H89" s="196" t="s">
        <v>94</v>
      </c>
      <c r="I89" s="197"/>
      <c r="J89" s="198" t="s">
        <v>534</v>
      </c>
      <c r="K89" s="198" t="s">
        <v>539</v>
      </c>
      <c r="L89" s="199">
        <v>6</v>
      </c>
    </row>
    <row r="90" spans="1:12" s="223" customFormat="1" ht="28.5" customHeight="1">
      <c r="A90" s="84">
        <v>60</v>
      </c>
      <c r="B90" s="222" t="str">
        <f t="shared" si="8"/>
        <v>1500M-1-5</v>
      </c>
      <c r="C90" s="193">
        <v>646</v>
      </c>
      <c r="D90" s="193"/>
      <c r="E90" s="194">
        <v>33779</v>
      </c>
      <c r="F90" s="195" t="s">
        <v>497</v>
      </c>
      <c r="G90" s="200" t="s">
        <v>494</v>
      </c>
      <c r="H90" s="196" t="s">
        <v>202</v>
      </c>
      <c r="I90" s="197"/>
      <c r="J90" s="198" t="s">
        <v>534</v>
      </c>
      <c r="K90" s="198" t="s">
        <v>539</v>
      </c>
      <c r="L90" s="199">
        <v>6</v>
      </c>
    </row>
    <row r="91" spans="1:12" s="223" customFormat="1" ht="28.5" customHeight="1">
      <c r="A91" s="84">
        <v>61</v>
      </c>
      <c r="B91" s="222" t="str">
        <f t="shared" si="8"/>
        <v>3000M-1-5</v>
      </c>
      <c r="C91" s="193">
        <v>650</v>
      </c>
      <c r="D91" s="193"/>
      <c r="E91" s="194">
        <v>33321</v>
      </c>
      <c r="F91" s="195" t="s">
        <v>498</v>
      </c>
      <c r="G91" s="200" t="s">
        <v>494</v>
      </c>
      <c r="H91" s="196" t="s">
        <v>321</v>
      </c>
      <c r="I91" s="197"/>
      <c r="J91" s="198" t="s">
        <v>534</v>
      </c>
      <c r="K91" s="198" t="s">
        <v>539</v>
      </c>
      <c r="L91" s="199">
        <v>6</v>
      </c>
    </row>
    <row r="92" spans="1:12" s="223" customFormat="1" ht="28.5" customHeight="1">
      <c r="A92" s="84">
        <v>62</v>
      </c>
      <c r="B92" s="222" t="str">
        <f t="shared" si="8"/>
        <v>5000M-1-5</v>
      </c>
      <c r="C92" s="193">
        <v>644</v>
      </c>
      <c r="D92" s="193"/>
      <c r="E92" s="194">
        <v>35391</v>
      </c>
      <c r="F92" s="195" t="s">
        <v>499</v>
      </c>
      <c r="G92" s="200" t="s">
        <v>494</v>
      </c>
      <c r="H92" s="196" t="s">
        <v>322</v>
      </c>
      <c r="I92" s="197"/>
      <c r="J92" s="198" t="s">
        <v>534</v>
      </c>
      <c r="K92" s="198" t="s">
        <v>539</v>
      </c>
      <c r="L92" s="199">
        <v>6</v>
      </c>
    </row>
    <row r="93" spans="1:12" s="223" customFormat="1" ht="28.5" customHeight="1">
      <c r="A93" s="84">
        <v>63</v>
      </c>
      <c r="B93" s="222" t="str">
        <f t="shared" si="8"/>
        <v>3000M.ENG-1-5</v>
      </c>
      <c r="C93" s="193">
        <v>650</v>
      </c>
      <c r="D93" s="193"/>
      <c r="E93" s="194">
        <v>33321</v>
      </c>
      <c r="F93" s="195" t="s">
        <v>498</v>
      </c>
      <c r="G93" s="200" t="s">
        <v>494</v>
      </c>
      <c r="H93" s="196" t="s">
        <v>323</v>
      </c>
      <c r="I93" s="197"/>
      <c r="J93" s="198" t="s">
        <v>534</v>
      </c>
      <c r="K93" s="198" t="s">
        <v>539</v>
      </c>
      <c r="L93" s="199">
        <v>6</v>
      </c>
    </row>
    <row r="94" spans="1:12" s="223" customFormat="1" ht="28.5" customHeight="1">
      <c r="A94" s="84"/>
      <c r="B94" s="222" t="str">
        <f aca="true" t="shared" si="9" ref="B94:B101">CONCATENATE(H94,"-",L94)</f>
        <v>Uzun-6</v>
      </c>
      <c r="C94" s="193">
        <v>649</v>
      </c>
      <c r="D94" s="193"/>
      <c r="E94" s="194">
        <v>35706</v>
      </c>
      <c r="F94" s="195" t="s">
        <v>500</v>
      </c>
      <c r="G94" s="200" t="s">
        <v>494</v>
      </c>
      <c r="H94" s="196" t="s">
        <v>432</v>
      </c>
      <c r="I94" s="197"/>
      <c r="J94" s="198" t="s">
        <v>534</v>
      </c>
      <c r="K94" s="198" t="s">
        <v>539</v>
      </c>
      <c r="L94" s="199">
        <v>6</v>
      </c>
    </row>
    <row r="95" spans="1:12" s="223" customFormat="1" ht="28.5" customHeight="1">
      <c r="A95" s="84"/>
      <c r="B95" s="222" t="str">
        <f t="shared" si="9"/>
        <v>ÜçAdım-6</v>
      </c>
      <c r="C95" s="193">
        <v>653</v>
      </c>
      <c r="D95" s="193"/>
      <c r="E95" s="194">
        <v>34842</v>
      </c>
      <c r="F95" s="195" t="s">
        <v>501</v>
      </c>
      <c r="G95" s="200" t="s">
        <v>494</v>
      </c>
      <c r="H95" s="196" t="s">
        <v>535</v>
      </c>
      <c r="I95" s="197"/>
      <c r="J95" s="198" t="s">
        <v>534</v>
      </c>
      <c r="K95" s="198" t="s">
        <v>539</v>
      </c>
      <c r="L95" s="199">
        <v>6</v>
      </c>
    </row>
    <row r="96" spans="1:12" s="223" customFormat="1" ht="28.5" customHeight="1">
      <c r="A96" s="84">
        <v>64</v>
      </c>
      <c r="B96" s="222" t="str">
        <f t="shared" si="9"/>
        <v>Yüksek-6</v>
      </c>
      <c r="C96" s="193">
        <v>649</v>
      </c>
      <c r="D96" s="193"/>
      <c r="E96" s="194">
        <v>35706</v>
      </c>
      <c r="F96" s="195" t="s">
        <v>500</v>
      </c>
      <c r="G96" s="200" t="s">
        <v>494</v>
      </c>
      <c r="H96" s="196" t="s">
        <v>433</v>
      </c>
      <c r="I96" s="197"/>
      <c r="J96" s="198" t="s">
        <v>534</v>
      </c>
      <c r="K96" s="198" t="s">
        <v>539</v>
      </c>
      <c r="L96" s="199">
        <v>6</v>
      </c>
    </row>
    <row r="97" spans="1:12" s="223" customFormat="1" ht="28.5" customHeight="1">
      <c r="A97" s="84">
        <v>65</v>
      </c>
      <c r="B97" s="222" t="str">
        <f t="shared" si="9"/>
        <v>Sırık-6</v>
      </c>
      <c r="C97" s="193">
        <v>645</v>
      </c>
      <c r="D97" s="193"/>
      <c r="E97" s="194">
        <v>35251</v>
      </c>
      <c r="F97" s="195" t="s">
        <v>496</v>
      </c>
      <c r="G97" s="200" t="s">
        <v>494</v>
      </c>
      <c r="H97" s="196" t="s">
        <v>434</v>
      </c>
      <c r="I97" s="197"/>
      <c r="J97" s="198" t="s">
        <v>534</v>
      </c>
      <c r="K97" s="198" t="s">
        <v>539</v>
      </c>
      <c r="L97" s="199">
        <v>6</v>
      </c>
    </row>
    <row r="98" spans="1:12" s="223" customFormat="1" ht="28.5" customHeight="1">
      <c r="A98" s="84">
        <v>66</v>
      </c>
      <c r="B98" s="222" t="str">
        <f t="shared" si="9"/>
        <v>Disk-6</v>
      </c>
      <c r="C98" s="193">
        <v>647</v>
      </c>
      <c r="D98" s="193"/>
      <c r="E98" s="194" t="s">
        <v>502</v>
      </c>
      <c r="F98" s="195" t="s">
        <v>503</v>
      </c>
      <c r="G98" s="200" t="s">
        <v>494</v>
      </c>
      <c r="H98" s="196" t="s">
        <v>435</v>
      </c>
      <c r="I98" s="197"/>
      <c r="J98" s="198" t="s">
        <v>534</v>
      </c>
      <c r="K98" s="198" t="s">
        <v>539</v>
      </c>
      <c r="L98" s="199">
        <v>6</v>
      </c>
    </row>
    <row r="99" spans="1:12" s="223" customFormat="1" ht="28.5" customHeight="1">
      <c r="A99" s="84">
        <v>67</v>
      </c>
      <c r="B99" s="222" t="str">
        <f t="shared" si="9"/>
        <v>Cirit-6</v>
      </c>
      <c r="C99" s="193">
        <v>653</v>
      </c>
      <c r="D99" s="193"/>
      <c r="E99" s="194">
        <v>34842</v>
      </c>
      <c r="F99" s="195" t="s">
        <v>501</v>
      </c>
      <c r="G99" s="200" t="s">
        <v>494</v>
      </c>
      <c r="H99" s="196" t="s">
        <v>436</v>
      </c>
      <c r="I99" s="197"/>
      <c r="J99" s="198" t="s">
        <v>534</v>
      </c>
      <c r="K99" s="198" t="s">
        <v>539</v>
      </c>
      <c r="L99" s="199">
        <v>6</v>
      </c>
    </row>
    <row r="100" spans="1:12" s="223" customFormat="1" ht="28.5" customHeight="1">
      <c r="A100" s="84">
        <v>68</v>
      </c>
      <c r="B100" s="222" t="str">
        <f t="shared" si="9"/>
        <v>Gülle-6</v>
      </c>
      <c r="C100" s="193">
        <v>647</v>
      </c>
      <c r="D100" s="193"/>
      <c r="E100" s="194">
        <v>35732</v>
      </c>
      <c r="F100" s="195" t="s">
        <v>503</v>
      </c>
      <c r="G100" s="200" t="s">
        <v>494</v>
      </c>
      <c r="H100" s="196" t="s">
        <v>430</v>
      </c>
      <c r="I100" s="197"/>
      <c r="J100" s="198" t="s">
        <v>534</v>
      </c>
      <c r="K100" s="198" t="s">
        <v>539</v>
      </c>
      <c r="L100" s="199">
        <v>6</v>
      </c>
    </row>
    <row r="101" spans="1:12" s="223" customFormat="1" ht="28.5" customHeight="1">
      <c r="A101" s="84"/>
      <c r="B101" s="308" t="str">
        <f t="shared" si="9"/>
        <v>Çekiç-6</v>
      </c>
      <c r="C101" s="302">
        <v>648</v>
      </c>
      <c r="D101" s="302"/>
      <c r="E101" s="303">
        <v>27774</v>
      </c>
      <c r="F101" s="304" t="s">
        <v>504</v>
      </c>
      <c r="G101" s="305" t="s">
        <v>494</v>
      </c>
      <c r="H101" s="306" t="s">
        <v>431</v>
      </c>
      <c r="I101" s="307"/>
      <c r="J101" s="198" t="s">
        <v>534</v>
      </c>
      <c r="K101" s="198" t="s">
        <v>539</v>
      </c>
      <c r="L101" s="199">
        <v>6</v>
      </c>
    </row>
    <row r="102" spans="1:12" s="223" customFormat="1" ht="76.5">
      <c r="A102" s="84"/>
      <c r="B102" s="308" t="str">
        <f aca="true" t="shared" si="10" ref="B102:B113">CONCATENATE(H102,"-",J102,"-",K102)</f>
        <v>4X100M-1-5</v>
      </c>
      <c r="C102" s="302" t="s">
        <v>605</v>
      </c>
      <c r="D102" s="302"/>
      <c r="E102" s="303" t="s">
        <v>448</v>
      </c>
      <c r="F102" s="304" t="s">
        <v>604</v>
      </c>
      <c r="G102" s="200" t="s">
        <v>494</v>
      </c>
      <c r="H102" s="306" t="s">
        <v>324</v>
      </c>
      <c r="I102" s="307"/>
      <c r="J102" s="198" t="s">
        <v>534</v>
      </c>
      <c r="K102" s="198" t="s">
        <v>539</v>
      </c>
      <c r="L102" s="199">
        <v>6</v>
      </c>
    </row>
    <row r="103" spans="1:12" s="223" customFormat="1" ht="77.25" thickBot="1">
      <c r="A103" s="84">
        <v>69</v>
      </c>
      <c r="B103" s="231" t="str">
        <f t="shared" si="10"/>
        <v>4X400M-1-5</v>
      </c>
      <c r="C103" s="224" t="s">
        <v>505</v>
      </c>
      <c r="D103" s="224"/>
      <c r="E103" s="225" t="s">
        <v>506</v>
      </c>
      <c r="F103" s="226" t="s">
        <v>507</v>
      </c>
      <c r="G103" s="200" t="s">
        <v>494</v>
      </c>
      <c r="H103" s="228" t="s">
        <v>325</v>
      </c>
      <c r="I103" s="229"/>
      <c r="J103" s="198" t="s">
        <v>534</v>
      </c>
      <c r="K103" s="198" t="s">
        <v>539</v>
      </c>
      <c r="L103" s="199">
        <v>6</v>
      </c>
    </row>
    <row r="104" spans="1:12" s="223" customFormat="1" ht="28.5" customHeight="1">
      <c r="A104" s="84">
        <v>70</v>
      </c>
      <c r="B104" s="230" t="str">
        <f t="shared" si="10"/>
        <v>100M.ENG-1-6</v>
      </c>
      <c r="C104" s="309">
        <v>658</v>
      </c>
      <c r="D104" s="309"/>
      <c r="E104" s="310">
        <v>34176</v>
      </c>
      <c r="F104" s="311" t="s">
        <v>508</v>
      </c>
      <c r="G104" s="312" t="s">
        <v>509</v>
      </c>
      <c r="H104" s="313" t="s">
        <v>201</v>
      </c>
      <c r="I104" s="314"/>
      <c r="J104" s="315" t="s">
        <v>534</v>
      </c>
      <c r="K104" s="315" t="s">
        <v>540</v>
      </c>
      <c r="L104" s="316">
        <v>5</v>
      </c>
    </row>
    <row r="105" spans="1:12" s="223" customFormat="1" ht="28.5" customHeight="1">
      <c r="A105" s="84">
        <v>71</v>
      </c>
      <c r="B105" s="222" t="str">
        <f t="shared" si="10"/>
        <v>100M-1-6</v>
      </c>
      <c r="C105" s="136">
        <v>658</v>
      </c>
      <c r="D105" s="136"/>
      <c r="E105" s="317">
        <v>34176</v>
      </c>
      <c r="F105" s="318" t="s">
        <v>508</v>
      </c>
      <c r="G105" s="319" t="s">
        <v>509</v>
      </c>
      <c r="H105" s="320" t="s">
        <v>103</v>
      </c>
      <c r="I105" s="164"/>
      <c r="J105" s="315" t="s">
        <v>534</v>
      </c>
      <c r="K105" s="315" t="s">
        <v>540</v>
      </c>
      <c r="L105" s="316">
        <v>5</v>
      </c>
    </row>
    <row r="106" spans="1:12" s="223" customFormat="1" ht="28.5" customHeight="1">
      <c r="A106" s="84">
        <v>72</v>
      </c>
      <c r="B106" s="222" t="str">
        <f t="shared" si="10"/>
        <v>200M-1-6</v>
      </c>
      <c r="C106" s="136">
        <v>655</v>
      </c>
      <c r="D106" s="136"/>
      <c r="E106" s="317">
        <v>33246</v>
      </c>
      <c r="F106" s="318" t="s">
        <v>512</v>
      </c>
      <c r="G106" s="319" t="s">
        <v>509</v>
      </c>
      <c r="H106" s="320" t="s">
        <v>240</v>
      </c>
      <c r="I106" s="164"/>
      <c r="J106" s="315" t="s">
        <v>534</v>
      </c>
      <c r="K106" s="315" t="s">
        <v>540</v>
      </c>
      <c r="L106" s="316">
        <v>5</v>
      </c>
    </row>
    <row r="107" spans="1:12" s="223" customFormat="1" ht="28.5" customHeight="1">
      <c r="A107" s="84">
        <v>73</v>
      </c>
      <c r="B107" s="222" t="str">
        <f t="shared" si="10"/>
        <v>400M-1-6</v>
      </c>
      <c r="C107" s="136">
        <v>659</v>
      </c>
      <c r="D107" s="136"/>
      <c r="E107" s="317">
        <v>33311</v>
      </c>
      <c r="F107" s="318" t="s">
        <v>511</v>
      </c>
      <c r="G107" s="319" t="s">
        <v>509</v>
      </c>
      <c r="H107" s="320" t="s">
        <v>241</v>
      </c>
      <c r="I107" s="164"/>
      <c r="J107" s="315" t="s">
        <v>534</v>
      </c>
      <c r="K107" s="315" t="s">
        <v>540</v>
      </c>
      <c r="L107" s="316">
        <v>5</v>
      </c>
    </row>
    <row r="108" spans="1:12" s="223" customFormat="1" ht="28.5" customHeight="1">
      <c r="A108" s="84"/>
      <c r="B108" s="222" t="str">
        <f t="shared" si="10"/>
        <v>400M.ENG-1-6</v>
      </c>
      <c r="C108" s="136">
        <v>659</v>
      </c>
      <c r="D108" s="136"/>
      <c r="E108" s="317">
        <v>33311</v>
      </c>
      <c r="F108" s="318" t="s">
        <v>511</v>
      </c>
      <c r="G108" s="319" t="s">
        <v>509</v>
      </c>
      <c r="H108" s="320" t="s">
        <v>320</v>
      </c>
      <c r="I108" s="164"/>
      <c r="J108" s="315" t="s">
        <v>534</v>
      </c>
      <c r="K108" s="315" t="s">
        <v>540</v>
      </c>
      <c r="L108" s="316">
        <v>5</v>
      </c>
    </row>
    <row r="109" spans="1:12" s="223" customFormat="1" ht="28.5" customHeight="1">
      <c r="A109" s="84"/>
      <c r="B109" s="222" t="str">
        <f t="shared" si="10"/>
        <v>800M-1-6</v>
      </c>
      <c r="C109" s="136">
        <v>655</v>
      </c>
      <c r="D109" s="136"/>
      <c r="E109" s="317">
        <v>33246</v>
      </c>
      <c r="F109" s="318" t="s">
        <v>512</v>
      </c>
      <c r="G109" s="319" t="s">
        <v>509</v>
      </c>
      <c r="H109" s="320" t="s">
        <v>94</v>
      </c>
      <c r="I109" s="164"/>
      <c r="J109" s="315" t="s">
        <v>534</v>
      </c>
      <c r="K109" s="315" t="s">
        <v>540</v>
      </c>
      <c r="L109" s="316">
        <v>5</v>
      </c>
    </row>
    <row r="110" spans="1:12" s="223" customFormat="1" ht="28.5" customHeight="1">
      <c r="A110" s="84">
        <v>74</v>
      </c>
      <c r="B110" s="222" t="str">
        <f t="shared" si="10"/>
        <v>1500M-1-6</v>
      </c>
      <c r="C110" s="136">
        <v>657</v>
      </c>
      <c r="D110" s="136"/>
      <c r="E110" s="317">
        <v>33239</v>
      </c>
      <c r="F110" s="318" t="s">
        <v>513</v>
      </c>
      <c r="G110" s="319" t="s">
        <v>509</v>
      </c>
      <c r="H110" s="320" t="s">
        <v>202</v>
      </c>
      <c r="I110" s="164"/>
      <c r="J110" s="315" t="s">
        <v>534</v>
      </c>
      <c r="K110" s="315" t="s">
        <v>540</v>
      </c>
      <c r="L110" s="316">
        <v>5</v>
      </c>
    </row>
    <row r="111" spans="1:12" s="223" customFormat="1" ht="28.5" customHeight="1">
      <c r="A111" s="84">
        <v>75</v>
      </c>
      <c r="B111" s="222" t="str">
        <f t="shared" si="10"/>
        <v>3000M-1-6</v>
      </c>
      <c r="C111" s="136">
        <v>657</v>
      </c>
      <c r="D111" s="136"/>
      <c r="E111" s="317">
        <v>33239</v>
      </c>
      <c r="F111" s="318" t="s">
        <v>513</v>
      </c>
      <c r="G111" s="319" t="s">
        <v>509</v>
      </c>
      <c r="H111" s="320" t="s">
        <v>321</v>
      </c>
      <c r="I111" s="164"/>
      <c r="J111" s="315" t="s">
        <v>534</v>
      </c>
      <c r="K111" s="315" t="s">
        <v>540</v>
      </c>
      <c r="L111" s="316">
        <v>5</v>
      </c>
    </row>
    <row r="112" spans="1:12" s="223" customFormat="1" ht="28.5" customHeight="1">
      <c r="A112" s="84">
        <v>76</v>
      </c>
      <c r="B112" s="222" t="str">
        <f t="shared" si="10"/>
        <v>5000M-1-6</v>
      </c>
      <c r="C112" s="136">
        <v>660</v>
      </c>
      <c r="D112" s="136"/>
      <c r="E112" s="317">
        <v>35296</v>
      </c>
      <c r="F112" s="318" t="s">
        <v>563</v>
      </c>
      <c r="G112" s="319" t="s">
        <v>509</v>
      </c>
      <c r="H112" s="320" t="s">
        <v>322</v>
      </c>
      <c r="I112" s="164"/>
      <c r="J112" s="315" t="s">
        <v>534</v>
      </c>
      <c r="K112" s="315" t="s">
        <v>540</v>
      </c>
      <c r="L112" s="316">
        <v>5</v>
      </c>
    </row>
    <row r="113" spans="1:12" s="223" customFormat="1" ht="28.5" customHeight="1">
      <c r="A113" s="84">
        <v>77</v>
      </c>
      <c r="B113" s="222" t="str">
        <f t="shared" si="10"/>
        <v>3000M.ENG-1-6</v>
      </c>
      <c r="C113" s="136">
        <v>660</v>
      </c>
      <c r="D113" s="136"/>
      <c r="E113" s="317">
        <v>35296</v>
      </c>
      <c r="F113" s="318" t="s">
        <v>563</v>
      </c>
      <c r="G113" s="319" t="s">
        <v>509</v>
      </c>
      <c r="H113" s="320" t="s">
        <v>323</v>
      </c>
      <c r="I113" s="164"/>
      <c r="J113" s="315" t="s">
        <v>534</v>
      </c>
      <c r="K113" s="315" t="s">
        <v>540</v>
      </c>
      <c r="L113" s="316">
        <v>5</v>
      </c>
    </row>
    <row r="114" spans="1:12" s="223" customFormat="1" ht="28.5" customHeight="1">
      <c r="A114" s="84">
        <v>78</v>
      </c>
      <c r="B114" s="222" t="str">
        <f aca="true" t="shared" si="11" ref="B114:B121">CONCATENATE(H114,"-",L114)</f>
        <v>Uzun-5</v>
      </c>
      <c r="C114" s="136">
        <v>654</v>
      </c>
      <c r="D114" s="136"/>
      <c r="E114" s="317">
        <v>34772</v>
      </c>
      <c r="F114" s="318" t="s">
        <v>510</v>
      </c>
      <c r="G114" s="319" t="s">
        <v>509</v>
      </c>
      <c r="H114" s="320" t="s">
        <v>432</v>
      </c>
      <c r="I114" s="164"/>
      <c r="J114" s="315" t="s">
        <v>534</v>
      </c>
      <c r="K114" s="315" t="s">
        <v>540</v>
      </c>
      <c r="L114" s="316">
        <v>5</v>
      </c>
    </row>
    <row r="115" spans="1:12" s="223" customFormat="1" ht="28.5" customHeight="1">
      <c r="A115" s="84">
        <v>79</v>
      </c>
      <c r="B115" s="222" t="str">
        <f t="shared" si="11"/>
        <v>ÜçAdım-5</v>
      </c>
      <c r="C115" s="136">
        <v>654</v>
      </c>
      <c r="D115" s="136"/>
      <c r="E115" s="317">
        <v>34772</v>
      </c>
      <c r="F115" s="318" t="s">
        <v>510</v>
      </c>
      <c r="G115" s="319" t="s">
        <v>509</v>
      </c>
      <c r="H115" s="320" t="s">
        <v>535</v>
      </c>
      <c r="I115" s="164"/>
      <c r="J115" s="315" t="s">
        <v>534</v>
      </c>
      <c r="K115" s="315" t="s">
        <v>540</v>
      </c>
      <c r="L115" s="316">
        <v>5</v>
      </c>
    </row>
    <row r="116" spans="1:12" s="223" customFormat="1" ht="28.5" customHeight="1">
      <c r="A116" s="84">
        <v>80</v>
      </c>
      <c r="B116" s="222" t="str">
        <f t="shared" si="11"/>
        <v>Yüksek-5</v>
      </c>
      <c r="C116" s="136">
        <v>656</v>
      </c>
      <c r="D116" s="136"/>
      <c r="E116" s="317">
        <v>35065</v>
      </c>
      <c r="F116" s="318" t="s">
        <v>514</v>
      </c>
      <c r="G116" s="319" t="s">
        <v>509</v>
      </c>
      <c r="H116" s="320" t="s">
        <v>433</v>
      </c>
      <c r="I116" s="164"/>
      <c r="J116" s="315" t="s">
        <v>534</v>
      </c>
      <c r="K116" s="315" t="s">
        <v>540</v>
      </c>
      <c r="L116" s="316">
        <v>5</v>
      </c>
    </row>
    <row r="117" spans="1:12" s="223" customFormat="1" ht="28.5" customHeight="1">
      <c r="A117" s="84">
        <v>81</v>
      </c>
      <c r="B117" s="222" t="str">
        <f t="shared" si="11"/>
        <v>Sırık-5</v>
      </c>
      <c r="C117" s="136">
        <v>656</v>
      </c>
      <c r="D117" s="136"/>
      <c r="E117" s="317">
        <v>35065</v>
      </c>
      <c r="F117" s="318" t="s">
        <v>514</v>
      </c>
      <c r="G117" s="319" t="s">
        <v>509</v>
      </c>
      <c r="H117" s="320" t="s">
        <v>434</v>
      </c>
      <c r="I117" s="164"/>
      <c r="J117" s="315" t="s">
        <v>534</v>
      </c>
      <c r="K117" s="315" t="s">
        <v>540</v>
      </c>
      <c r="L117" s="316">
        <v>5</v>
      </c>
    </row>
    <row r="118" spans="1:12" s="223" customFormat="1" ht="28.5" customHeight="1">
      <c r="A118" s="84">
        <v>80</v>
      </c>
      <c r="B118" s="222" t="str">
        <f t="shared" si="11"/>
        <v>Disk-5</v>
      </c>
      <c r="C118" s="136">
        <v>662</v>
      </c>
      <c r="D118" s="136"/>
      <c r="E118" s="317">
        <v>31048</v>
      </c>
      <c r="F118" s="318" t="s">
        <v>515</v>
      </c>
      <c r="G118" s="319" t="s">
        <v>509</v>
      </c>
      <c r="H118" s="320" t="s">
        <v>435</v>
      </c>
      <c r="I118" s="164"/>
      <c r="J118" s="315" t="s">
        <v>534</v>
      </c>
      <c r="K118" s="315" t="s">
        <v>540</v>
      </c>
      <c r="L118" s="316">
        <v>5</v>
      </c>
    </row>
    <row r="119" spans="1:12" s="223" customFormat="1" ht="28.5" customHeight="1">
      <c r="A119" s="84">
        <v>81</v>
      </c>
      <c r="B119" s="222" t="str">
        <f t="shared" si="11"/>
        <v>Cirit-5</v>
      </c>
      <c r="C119" s="136">
        <v>661</v>
      </c>
      <c r="D119" s="136"/>
      <c r="E119" s="317">
        <v>31048</v>
      </c>
      <c r="F119" s="318" t="s">
        <v>516</v>
      </c>
      <c r="G119" s="319" t="s">
        <v>509</v>
      </c>
      <c r="H119" s="320" t="s">
        <v>436</v>
      </c>
      <c r="I119" s="164"/>
      <c r="J119" s="315" t="s">
        <v>534</v>
      </c>
      <c r="K119" s="315" t="s">
        <v>540</v>
      </c>
      <c r="L119" s="316">
        <v>5</v>
      </c>
    </row>
    <row r="120" spans="1:12" s="223" customFormat="1" ht="28.5" customHeight="1">
      <c r="A120" s="84">
        <v>82</v>
      </c>
      <c r="B120" s="222" t="str">
        <f t="shared" si="11"/>
        <v>Gülle-5</v>
      </c>
      <c r="C120" s="136">
        <v>662</v>
      </c>
      <c r="D120" s="136"/>
      <c r="E120" s="317">
        <v>31048</v>
      </c>
      <c r="F120" s="318" t="s">
        <v>515</v>
      </c>
      <c r="G120" s="319" t="s">
        <v>509</v>
      </c>
      <c r="H120" s="320" t="s">
        <v>430</v>
      </c>
      <c r="I120" s="164"/>
      <c r="J120" s="315" t="s">
        <v>534</v>
      </c>
      <c r="K120" s="315" t="s">
        <v>540</v>
      </c>
      <c r="L120" s="316">
        <v>5</v>
      </c>
    </row>
    <row r="121" spans="1:12" s="223" customFormat="1" ht="28.5" customHeight="1">
      <c r="A121" s="84">
        <v>83</v>
      </c>
      <c r="B121" s="230" t="str">
        <f t="shared" si="11"/>
        <v>Çekiç-5</v>
      </c>
      <c r="C121" s="309">
        <v>661</v>
      </c>
      <c r="D121" s="309"/>
      <c r="E121" s="310">
        <v>31048</v>
      </c>
      <c r="F121" s="311" t="s">
        <v>516</v>
      </c>
      <c r="G121" s="312" t="s">
        <v>509</v>
      </c>
      <c r="H121" s="313" t="s">
        <v>431</v>
      </c>
      <c r="I121" s="314"/>
      <c r="J121" s="315" t="s">
        <v>534</v>
      </c>
      <c r="K121" s="315" t="s">
        <v>540</v>
      </c>
      <c r="L121" s="316">
        <v>5</v>
      </c>
    </row>
    <row r="122" spans="1:12" s="223" customFormat="1" ht="87" customHeight="1">
      <c r="A122" s="84">
        <v>84</v>
      </c>
      <c r="B122" s="222" t="str">
        <f aca="true" t="shared" si="12" ref="B122:B133">CONCATENATE(H122,"-",J122,"-",K122)</f>
        <v>4X100M-1-6</v>
      </c>
      <c r="C122" s="136" t="s">
        <v>607</v>
      </c>
      <c r="D122" s="136"/>
      <c r="E122" s="317"/>
      <c r="F122" s="318" t="s">
        <v>606</v>
      </c>
      <c r="G122" s="312" t="s">
        <v>509</v>
      </c>
      <c r="H122" s="320" t="s">
        <v>324</v>
      </c>
      <c r="I122" s="164"/>
      <c r="J122" s="315" t="s">
        <v>534</v>
      </c>
      <c r="K122" s="315" t="s">
        <v>540</v>
      </c>
      <c r="L122" s="316">
        <v>5</v>
      </c>
    </row>
    <row r="123" spans="1:12" s="223" customFormat="1" ht="88.5" customHeight="1">
      <c r="A123" s="84">
        <v>85</v>
      </c>
      <c r="B123" s="222" t="str">
        <f t="shared" si="12"/>
        <v>4X400M-1-6</v>
      </c>
      <c r="C123" s="136" t="s">
        <v>517</v>
      </c>
      <c r="D123" s="136"/>
      <c r="E123" s="317"/>
      <c r="F123" s="318" t="s">
        <v>518</v>
      </c>
      <c r="G123" s="312" t="s">
        <v>509</v>
      </c>
      <c r="H123" s="320" t="s">
        <v>325</v>
      </c>
      <c r="I123" s="164"/>
      <c r="J123" s="315" t="s">
        <v>534</v>
      </c>
      <c r="K123" s="315" t="s">
        <v>540</v>
      </c>
      <c r="L123" s="316">
        <v>5</v>
      </c>
    </row>
    <row r="124" spans="1:12" s="223" customFormat="1" ht="28.5" customHeight="1">
      <c r="A124" s="84"/>
      <c r="B124" s="222" t="str">
        <f t="shared" si="12"/>
        <v>100M.ENG-1-1</v>
      </c>
      <c r="C124" s="193">
        <v>671</v>
      </c>
      <c r="D124" s="193"/>
      <c r="E124" s="194">
        <v>35324</v>
      </c>
      <c r="F124" s="195" t="s">
        <v>519</v>
      </c>
      <c r="G124" s="200" t="s">
        <v>520</v>
      </c>
      <c r="H124" s="196" t="s">
        <v>201</v>
      </c>
      <c r="I124" s="197"/>
      <c r="J124" s="198" t="s">
        <v>534</v>
      </c>
      <c r="K124" s="198" t="s">
        <v>534</v>
      </c>
      <c r="L124" s="199">
        <v>2</v>
      </c>
    </row>
    <row r="125" spans="1:12" s="223" customFormat="1" ht="28.5" customHeight="1">
      <c r="A125" s="84"/>
      <c r="B125" s="222" t="str">
        <f t="shared" si="12"/>
        <v>100M-1-1</v>
      </c>
      <c r="C125" s="193">
        <v>753</v>
      </c>
      <c r="D125" s="193"/>
      <c r="E125" s="194">
        <v>35506</v>
      </c>
      <c r="F125" s="195" t="s">
        <v>521</v>
      </c>
      <c r="G125" s="200" t="s">
        <v>520</v>
      </c>
      <c r="H125" s="196" t="s">
        <v>103</v>
      </c>
      <c r="I125" s="197"/>
      <c r="J125" s="198" t="s">
        <v>534</v>
      </c>
      <c r="K125" s="198" t="s">
        <v>534</v>
      </c>
      <c r="L125" s="199">
        <v>2</v>
      </c>
    </row>
    <row r="126" spans="1:12" s="223" customFormat="1" ht="28.5" customHeight="1">
      <c r="A126" s="84">
        <v>86</v>
      </c>
      <c r="B126" s="222" t="str">
        <f t="shared" si="12"/>
        <v>200M-1-1</v>
      </c>
      <c r="C126" s="193">
        <v>668</v>
      </c>
      <c r="D126" s="193"/>
      <c r="E126" s="194">
        <v>35376</v>
      </c>
      <c r="F126" s="195" t="s">
        <v>522</v>
      </c>
      <c r="G126" s="200" t="s">
        <v>520</v>
      </c>
      <c r="H126" s="196" t="s">
        <v>240</v>
      </c>
      <c r="I126" s="197"/>
      <c r="J126" s="198" t="s">
        <v>534</v>
      </c>
      <c r="K126" s="198" t="s">
        <v>534</v>
      </c>
      <c r="L126" s="199">
        <v>2</v>
      </c>
    </row>
    <row r="127" spans="1:12" s="223" customFormat="1" ht="28.5" customHeight="1">
      <c r="A127" s="84">
        <v>87</v>
      </c>
      <c r="B127" s="222" t="str">
        <f t="shared" si="12"/>
        <v>400M-1-1</v>
      </c>
      <c r="C127" s="193">
        <v>673</v>
      </c>
      <c r="D127" s="193"/>
      <c r="E127" s="194">
        <v>35376</v>
      </c>
      <c r="F127" s="195" t="s">
        <v>523</v>
      </c>
      <c r="G127" s="200" t="s">
        <v>520</v>
      </c>
      <c r="H127" s="196" t="s">
        <v>241</v>
      </c>
      <c r="I127" s="197"/>
      <c r="J127" s="198" t="s">
        <v>534</v>
      </c>
      <c r="K127" s="198" t="s">
        <v>534</v>
      </c>
      <c r="L127" s="199">
        <v>2</v>
      </c>
    </row>
    <row r="128" spans="1:12" s="223" customFormat="1" ht="28.5" customHeight="1">
      <c r="A128" s="84">
        <v>88</v>
      </c>
      <c r="B128" s="222" t="str">
        <f t="shared" si="12"/>
        <v>400M.ENG-1-1</v>
      </c>
      <c r="C128" s="193">
        <v>673</v>
      </c>
      <c r="D128" s="193"/>
      <c r="E128" s="194">
        <v>35376</v>
      </c>
      <c r="F128" s="195" t="s">
        <v>523</v>
      </c>
      <c r="G128" s="200" t="s">
        <v>520</v>
      </c>
      <c r="H128" s="196" t="s">
        <v>320</v>
      </c>
      <c r="I128" s="197"/>
      <c r="J128" s="198" t="s">
        <v>534</v>
      </c>
      <c r="K128" s="198" t="s">
        <v>534</v>
      </c>
      <c r="L128" s="199">
        <v>2</v>
      </c>
    </row>
    <row r="129" spans="1:12" s="223" customFormat="1" ht="28.5" customHeight="1">
      <c r="A129" s="84">
        <v>89</v>
      </c>
      <c r="B129" s="222" t="str">
        <f t="shared" si="12"/>
        <v>800M-1-1</v>
      </c>
      <c r="C129" s="193">
        <v>674</v>
      </c>
      <c r="D129" s="193"/>
      <c r="E129" s="194">
        <v>35668</v>
      </c>
      <c r="F129" s="195" t="s">
        <v>524</v>
      </c>
      <c r="G129" s="200" t="s">
        <v>520</v>
      </c>
      <c r="H129" s="196" t="s">
        <v>94</v>
      </c>
      <c r="I129" s="197"/>
      <c r="J129" s="198" t="s">
        <v>534</v>
      </c>
      <c r="K129" s="198" t="s">
        <v>534</v>
      </c>
      <c r="L129" s="199">
        <v>2</v>
      </c>
    </row>
    <row r="130" spans="1:12" s="223" customFormat="1" ht="28.5" customHeight="1">
      <c r="A130" s="84">
        <v>90</v>
      </c>
      <c r="B130" s="222" t="str">
        <f t="shared" si="12"/>
        <v>1500M-1-1</v>
      </c>
      <c r="C130" s="193">
        <v>674</v>
      </c>
      <c r="D130" s="193"/>
      <c r="E130" s="194">
        <v>35668</v>
      </c>
      <c r="F130" s="195" t="s">
        <v>524</v>
      </c>
      <c r="G130" s="200" t="s">
        <v>520</v>
      </c>
      <c r="H130" s="196" t="s">
        <v>202</v>
      </c>
      <c r="I130" s="197"/>
      <c r="J130" s="198" t="s">
        <v>534</v>
      </c>
      <c r="K130" s="198" t="s">
        <v>534</v>
      </c>
      <c r="L130" s="199">
        <v>2</v>
      </c>
    </row>
    <row r="131" spans="1:12" s="223" customFormat="1" ht="28.5" customHeight="1">
      <c r="A131" s="84"/>
      <c r="B131" s="222" t="str">
        <f t="shared" si="12"/>
        <v>3000M-1-1</v>
      </c>
      <c r="C131" s="193">
        <v>664</v>
      </c>
      <c r="D131" s="193"/>
      <c r="E131" s="194">
        <v>35171</v>
      </c>
      <c r="F131" s="195" t="s">
        <v>525</v>
      </c>
      <c r="G131" s="200" t="s">
        <v>520</v>
      </c>
      <c r="H131" s="196" t="s">
        <v>321</v>
      </c>
      <c r="I131" s="197"/>
      <c r="J131" s="198" t="s">
        <v>534</v>
      </c>
      <c r="K131" s="198" t="s">
        <v>534</v>
      </c>
      <c r="L131" s="199">
        <v>2</v>
      </c>
    </row>
    <row r="132" spans="1:12" s="223" customFormat="1" ht="28.5" customHeight="1">
      <c r="A132" s="84"/>
      <c r="B132" s="222" t="str">
        <f t="shared" si="12"/>
        <v>5000M-1-1</v>
      </c>
      <c r="C132" s="193">
        <v>668</v>
      </c>
      <c r="D132" s="193"/>
      <c r="E132" s="194">
        <v>35436</v>
      </c>
      <c r="F132" s="195" t="s">
        <v>522</v>
      </c>
      <c r="G132" s="200" t="s">
        <v>520</v>
      </c>
      <c r="H132" s="196" t="s">
        <v>322</v>
      </c>
      <c r="I132" s="197"/>
      <c r="J132" s="198" t="s">
        <v>534</v>
      </c>
      <c r="K132" s="198" t="s">
        <v>534</v>
      </c>
      <c r="L132" s="199">
        <v>2</v>
      </c>
    </row>
    <row r="133" spans="1:12" s="223" customFormat="1" ht="28.5" customHeight="1">
      <c r="A133" s="84">
        <v>91</v>
      </c>
      <c r="B133" s="222" t="str">
        <f t="shared" si="12"/>
        <v>3000M.ENG-1-1</v>
      </c>
      <c r="C133" s="193">
        <v>664</v>
      </c>
      <c r="D133" s="193"/>
      <c r="E133" s="194">
        <v>35171</v>
      </c>
      <c r="F133" s="195" t="s">
        <v>525</v>
      </c>
      <c r="G133" s="200" t="s">
        <v>520</v>
      </c>
      <c r="H133" s="196" t="s">
        <v>323</v>
      </c>
      <c r="I133" s="197"/>
      <c r="J133" s="198" t="s">
        <v>534</v>
      </c>
      <c r="K133" s="198" t="s">
        <v>534</v>
      </c>
      <c r="L133" s="199">
        <v>2</v>
      </c>
    </row>
    <row r="134" spans="1:12" s="223" customFormat="1" ht="28.5" customHeight="1">
      <c r="A134" s="84">
        <v>92</v>
      </c>
      <c r="B134" s="222" t="str">
        <f aca="true" t="shared" si="13" ref="B134:B141">CONCATENATE(H134,"-",L134)</f>
        <v>Uzun-2</v>
      </c>
      <c r="C134" s="193">
        <v>669</v>
      </c>
      <c r="D134" s="193"/>
      <c r="E134" s="194">
        <v>35158</v>
      </c>
      <c r="F134" s="195" t="s">
        <v>526</v>
      </c>
      <c r="G134" s="200" t="s">
        <v>520</v>
      </c>
      <c r="H134" s="196" t="s">
        <v>432</v>
      </c>
      <c r="I134" s="197"/>
      <c r="J134" s="198" t="s">
        <v>534</v>
      </c>
      <c r="K134" s="198" t="s">
        <v>534</v>
      </c>
      <c r="L134" s="199">
        <v>2</v>
      </c>
    </row>
    <row r="135" spans="1:12" s="223" customFormat="1" ht="28.5" customHeight="1">
      <c r="A135" s="84">
        <v>93</v>
      </c>
      <c r="B135" s="222" t="str">
        <f t="shared" si="13"/>
        <v>ÜçAdım-2</v>
      </c>
      <c r="C135" s="193">
        <v>671</v>
      </c>
      <c r="D135" s="193"/>
      <c r="E135" s="194">
        <v>35324</v>
      </c>
      <c r="F135" s="195" t="s">
        <v>519</v>
      </c>
      <c r="G135" s="200" t="s">
        <v>520</v>
      </c>
      <c r="H135" s="196" t="s">
        <v>535</v>
      </c>
      <c r="I135" s="197"/>
      <c r="J135" s="198" t="s">
        <v>534</v>
      </c>
      <c r="K135" s="198" t="s">
        <v>534</v>
      </c>
      <c r="L135" s="199">
        <v>2</v>
      </c>
    </row>
    <row r="136" spans="1:12" s="223" customFormat="1" ht="28.5" customHeight="1">
      <c r="A136" s="84">
        <v>94</v>
      </c>
      <c r="B136" s="222" t="str">
        <f t="shared" si="13"/>
        <v>Yüksek-2</v>
      </c>
      <c r="C136" s="193">
        <v>670</v>
      </c>
      <c r="D136" s="193"/>
      <c r="E136" s="194">
        <v>34832</v>
      </c>
      <c r="F136" s="195" t="s">
        <v>527</v>
      </c>
      <c r="G136" s="200" t="s">
        <v>520</v>
      </c>
      <c r="H136" s="196" t="s">
        <v>433</v>
      </c>
      <c r="I136" s="197"/>
      <c r="J136" s="198" t="s">
        <v>534</v>
      </c>
      <c r="K136" s="198" t="s">
        <v>534</v>
      </c>
      <c r="L136" s="199">
        <v>2</v>
      </c>
    </row>
    <row r="137" spans="1:12" s="223" customFormat="1" ht="28.5" customHeight="1">
      <c r="A137" s="84">
        <v>95</v>
      </c>
      <c r="B137" s="222" t="str">
        <f t="shared" si="13"/>
        <v>Sırık-2</v>
      </c>
      <c r="C137" s="193">
        <v>666</v>
      </c>
      <c r="D137" s="193"/>
      <c r="E137" s="194">
        <v>35087</v>
      </c>
      <c r="F137" s="195" t="s">
        <v>528</v>
      </c>
      <c r="G137" s="200" t="s">
        <v>520</v>
      </c>
      <c r="H137" s="196" t="s">
        <v>434</v>
      </c>
      <c r="I137" s="197"/>
      <c r="J137" s="198" t="s">
        <v>534</v>
      </c>
      <c r="K137" s="198" t="s">
        <v>534</v>
      </c>
      <c r="L137" s="199">
        <v>2</v>
      </c>
    </row>
    <row r="138" spans="1:12" s="223" customFormat="1" ht="28.5" customHeight="1">
      <c r="A138" s="84"/>
      <c r="B138" s="222" t="str">
        <f t="shared" si="13"/>
        <v>Disk-2</v>
      </c>
      <c r="C138" s="193">
        <v>667</v>
      </c>
      <c r="D138" s="193"/>
      <c r="E138" s="194">
        <v>35058</v>
      </c>
      <c r="F138" s="195" t="s">
        <v>529</v>
      </c>
      <c r="G138" s="200" t="s">
        <v>520</v>
      </c>
      <c r="H138" s="196" t="s">
        <v>435</v>
      </c>
      <c r="I138" s="197"/>
      <c r="J138" s="198" t="s">
        <v>534</v>
      </c>
      <c r="K138" s="198" t="s">
        <v>534</v>
      </c>
      <c r="L138" s="199">
        <v>2</v>
      </c>
    </row>
    <row r="139" spans="1:12" s="223" customFormat="1" ht="28.5" customHeight="1">
      <c r="A139" s="84"/>
      <c r="B139" s="222" t="str">
        <f t="shared" si="13"/>
        <v>Cirit-2</v>
      </c>
      <c r="C139" s="193">
        <v>672</v>
      </c>
      <c r="D139" s="193"/>
      <c r="E139" s="194">
        <v>34060</v>
      </c>
      <c r="F139" s="195" t="s">
        <v>530</v>
      </c>
      <c r="G139" s="200" t="s">
        <v>520</v>
      </c>
      <c r="H139" s="196" t="s">
        <v>436</v>
      </c>
      <c r="I139" s="197"/>
      <c r="J139" s="198" t="s">
        <v>534</v>
      </c>
      <c r="K139" s="198" t="s">
        <v>534</v>
      </c>
      <c r="L139" s="199">
        <v>2</v>
      </c>
    </row>
    <row r="140" spans="1:12" s="223" customFormat="1" ht="28.5" customHeight="1">
      <c r="A140" s="84">
        <v>96</v>
      </c>
      <c r="B140" s="222" t="str">
        <f t="shared" si="13"/>
        <v>Gülle-2</v>
      </c>
      <c r="C140" s="193">
        <v>670</v>
      </c>
      <c r="D140" s="193"/>
      <c r="E140" s="194">
        <v>34832</v>
      </c>
      <c r="F140" s="195" t="s">
        <v>527</v>
      </c>
      <c r="G140" s="200" t="s">
        <v>520</v>
      </c>
      <c r="H140" s="196" t="s">
        <v>430</v>
      </c>
      <c r="I140" s="197"/>
      <c r="J140" s="198" t="s">
        <v>534</v>
      </c>
      <c r="K140" s="198" t="s">
        <v>534</v>
      </c>
      <c r="L140" s="199">
        <v>2</v>
      </c>
    </row>
    <row r="141" spans="1:12" s="223" customFormat="1" ht="28.5" customHeight="1">
      <c r="A141" s="84">
        <v>97</v>
      </c>
      <c r="B141" s="308" t="str">
        <f t="shared" si="13"/>
        <v>Çekiç-2</v>
      </c>
      <c r="C141" s="302">
        <v>665</v>
      </c>
      <c r="D141" s="302"/>
      <c r="E141" s="303">
        <v>33510</v>
      </c>
      <c r="F141" s="304" t="s">
        <v>531</v>
      </c>
      <c r="G141" s="305" t="s">
        <v>520</v>
      </c>
      <c r="H141" s="306" t="s">
        <v>431</v>
      </c>
      <c r="I141" s="307"/>
      <c r="J141" s="198" t="s">
        <v>534</v>
      </c>
      <c r="K141" s="198" t="s">
        <v>534</v>
      </c>
      <c r="L141" s="199">
        <v>2</v>
      </c>
    </row>
    <row r="142" spans="1:12" s="223" customFormat="1" ht="76.5" customHeight="1">
      <c r="A142" s="84">
        <v>98</v>
      </c>
      <c r="B142" s="308" t="str">
        <f>CONCATENATE(H142,"-",J142,"-",K142)</f>
        <v>4X100M-1-1</v>
      </c>
      <c r="C142" s="302" t="s">
        <v>609</v>
      </c>
      <c r="D142" s="302"/>
      <c r="E142" s="303"/>
      <c r="F142" s="304" t="s">
        <v>608</v>
      </c>
      <c r="G142" s="305" t="s">
        <v>520</v>
      </c>
      <c r="H142" s="306" t="s">
        <v>324</v>
      </c>
      <c r="I142" s="307"/>
      <c r="J142" s="198" t="s">
        <v>534</v>
      </c>
      <c r="K142" s="198" t="s">
        <v>534</v>
      </c>
      <c r="L142" s="199">
        <v>2</v>
      </c>
    </row>
    <row r="143" spans="1:12" s="223" customFormat="1" ht="83.25" customHeight="1" thickBot="1">
      <c r="A143" s="84">
        <v>99</v>
      </c>
      <c r="B143" s="231" t="str">
        <f>CONCATENATE(H143,"-",J143,"-",K143)</f>
        <v>4X400M-1-1</v>
      </c>
      <c r="C143" s="224" t="s">
        <v>532</v>
      </c>
      <c r="D143" s="224"/>
      <c r="E143" s="225"/>
      <c r="F143" s="226" t="s">
        <v>533</v>
      </c>
      <c r="G143" s="227" t="s">
        <v>520</v>
      </c>
      <c r="H143" s="228" t="s">
        <v>325</v>
      </c>
      <c r="I143" s="229"/>
      <c r="J143" s="198" t="s">
        <v>534</v>
      </c>
      <c r="K143" s="198" t="s">
        <v>534</v>
      </c>
      <c r="L143" s="199">
        <v>2</v>
      </c>
    </row>
    <row r="144" spans="1:12" ht="24" customHeight="1" thickBot="1">
      <c r="A144" s="84">
        <v>100</v>
      </c>
      <c r="B144" s="231" t="str">
        <f>CONCATENATE(H144,"-",J144,"-",K144)</f>
        <v>5000M-1-3</v>
      </c>
      <c r="C144" s="246"/>
      <c r="D144" s="246"/>
      <c r="E144" s="247">
        <v>33970</v>
      </c>
      <c r="F144" s="248" t="s">
        <v>541</v>
      </c>
      <c r="G144" s="249" t="s">
        <v>542</v>
      </c>
      <c r="H144" s="250" t="s">
        <v>322</v>
      </c>
      <c r="I144" s="251"/>
      <c r="J144" s="252" t="s">
        <v>534</v>
      </c>
      <c r="K144" s="252" t="s">
        <v>543</v>
      </c>
      <c r="L144" s="253"/>
    </row>
    <row r="145" spans="1:12" ht="24" customHeight="1">
      <c r="A145" s="84">
        <v>101</v>
      </c>
      <c r="B145" s="222" t="str">
        <f>CONCATENATE(H145,"-",L145)</f>
        <v>-</v>
      </c>
      <c r="C145" s="246"/>
      <c r="D145" s="246"/>
      <c r="E145" s="247"/>
      <c r="F145" s="248"/>
      <c r="G145" s="249"/>
      <c r="H145" s="250"/>
      <c r="I145" s="251"/>
      <c r="J145" s="252"/>
      <c r="K145" s="252"/>
      <c r="L145" s="253"/>
    </row>
    <row r="146" spans="1:12" ht="24" customHeight="1">
      <c r="A146" s="84">
        <v>123</v>
      </c>
      <c r="B146" s="222" t="str">
        <f>CONCATENATE(H146,"-",J146,"-",K146)</f>
        <v>--</v>
      </c>
      <c r="C146" s="254"/>
      <c r="D146" s="254"/>
      <c r="E146" s="255"/>
      <c r="F146" s="256"/>
      <c r="G146" s="257"/>
      <c r="H146" s="258"/>
      <c r="I146" s="259"/>
      <c r="J146" s="260"/>
      <c r="K146" s="260"/>
      <c r="L146" s="261"/>
    </row>
    <row r="147" spans="1:12" ht="24" customHeight="1">
      <c r="A147" s="84">
        <v>124</v>
      </c>
      <c r="B147" s="222" t="str">
        <f>CONCATENATE(H147,"-",J147,"-",K147)</f>
        <v>100M-2-4</v>
      </c>
      <c r="C147" s="138"/>
      <c r="D147" s="138"/>
      <c r="E147" s="86"/>
      <c r="F147" s="201" t="s">
        <v>565</v>
      </c>
      <c r="G147" s="201" t="s">
        <v>577</v>
      </c>
      <c r="H147" s="349" t="s">
        <v>103</v>
      </c>
      <c r="I147" s="87"/>
      <c r="J147" s="140" t="s">
        <v>576</v>
      </c>
      <c r="K147" s="140" t="s">
        <v>536</v>
      </c>
      <c r="L147" s="85"/>
    </row>
    <row r="148" spans="1:12" ht="24" customHeight="1">
      <c r="A148" s="84">
        <v>125</v>
      </c>
      <c r="B148" s="222" t="str">
        <f>CONCATENATE(H148,"-",J148,"-",K148)</f>
        <v>100M-2-5</v>
      </c>
      <c r="C148" s="138"/>
      <c r="D148" s="138"/>
      <c r="E148" s="86"/>
      <c r="F148" s="201" t="s">
        <v>566</v>
      </c>
      <c r="G148" s="201" t="s">
        <v>578</v>
      </c>
      <c r="H148" s="349" t="s">
        <v>103</v>
      </c>
      <c r="I148" s="87"/>
      <c r="J148" s="140" t="s">
        <v>576</v>
      </c>
      <c r="K148" s="140" t="s">
        <v>539</v>
      </c>
      <c r="L148" s="85"/>
    </row>
    <row r="149" spans="1:12" ht="24" customHeight="1">
      <c r="A149" s="84">
        <v>126</v>
      </c>
      <c r="B149" s="222" t="str">
        <f>CONCATENATE(H149,"-",J149,"-",K149)</f>
        <v>100M-2-6</v>
      </c>
      <c r="C149" s="138"/>
      <c r="D149" s="138"/>
      <c r="E149" s="86"/>
      <c r="F149" s="201" t="s">
        <v>567</v>
      </c>
      <c r="G149" s="201" t="s">
        <v>578</v>
      </c>
      <c r="H149" s="349" t="s">
        <v>103</v>
      </c>
      <c r="I149" s="87"/>
      <c r="J149" s="140" t="s">
        <v>576</v>
      </c>
      <c r="K149" s="140" t="s">
        <v>540</v>
      </c>
      <c r="L149" s="85"/>
    </row>
    <row r="150" spans="1:12" ht="24" customHeight="1">
      <c r="A150" s="84">
        <v>127</v>
      </c>
      <c r="B150" s="222" t="str">
        <f>CONCATENATE(H150,"-",J150,"-",K150)</f>
        <v>400M-1-3</v>
      </c>
      <c r="C150" s="138"/>
      <c r="D150" s="138"/>
      <c r="E150" s="86"/>
      <c r="F150" s="201" t="s">
        <v>568</v>
      </c>
      <c r="G150" s="201" t="s">
        <v>579</v>
      </c>
      <c r="H150" s="349" t="s">
        <v>241</v>
      </c>
      <c r="I150" s="87"/>
      <c r="J150" s="140" t="s">
        <v>534</v>
      </c>
      <c r="K150" s="140" t="s">
        <v>543</v>
      </c>
      <c r="L150" s="85"/>
    </row>
    <row r="151" spans="1:12" ht="24" customHeight="1">
      <c r="A151" s="84">
        <v>128</v>
      </c>
      <c r="B151" s="222" t="str">
        <f aca="true" t="shared" si="14" ref="B151:B157">CONCATENATE(H151,"-",L151)</f>
        <v>Cirit-8</v>
      </c>
      <c r="C151" s="138"/>
      <c r="D151" s="138"/>
      <c r="E151" s="86"/>
      <c r="F151" s="201" t="s">
        <v>569</v>
      </c>
      <c r="G151" s="201" t="s">
        <v>580</v>
      </c>
      <c r="H151" s="349" t="s">
        <v>436</v>
      </c>
      <c r="I151" s="87"/>
      <c r="J151" s="140"/>
      <c r="K151" s="140"/>
      <c r="L151" s="85">
        <v>8</v>
      </c>
    </row>
    <row r="152" spans="1:12" ht="24" customHeight="1">
      <c r="A152" s="84">
        <v>129</v>
      </c>
      <c r="B152" s="222" t="str">
        <f t="shared" si="14"/>
        <v>Cirit-9</v>
      </c>
      <c r="C152" s="138"/>
      <c r="D152" s="138"/>
      <c r="E152" s="86"/>
      <c r="F152" s="201" t="s">
        <v>570</v>
      </c>
      <c r="G152" s="201" t="s">
        <v>580</v>
      </c>
      <c r="H152" s="349" t="s">
        <v>436</v>
      </c>
      <c r="I152" s="87"/>
      <c r="J152" s="140"/>
      <c r="K152" s="140"/>
      <c r="L152" s="85">
        <v>9</v>
      </c>
    </row>
    <row r="153" spans="1:12" ht="24" customHeight="1">
      <c r="A153" s="84">
        <v>130</v>
      </c>
      <c r="B153" s="222" t="str">
        <f t="shared" si="14"/>
        <v>Sırık-8</v>
      </c>
      <c r="C153" s="138"/>
      <c r="D153" s="138"/>
      <c r="E153" s="86"/>
      <c r="F153" s="201" t="s">
        <v>571</v>
      </c>
      <c r="G153" s="201" t="s">
        <v>579</v>
      </c>
      <c r="H153" s="196" t="s">
        <v>434</v>
      </c>
      <c r="I153" s="87"/>
      <c r="J153" s="140"/>
      <c r="K153" s="140"/>
      <c r="L153" s="85">
        <v>8</v>
      </c>
    </row>
    <row r="154" spans="1:12" ht="24" customHeight="1">
      <c r="A154" s="84">
        <v>131</v>
      </c>
      <c r="B154" s="222" t="str">
        <f t="shared" si="14"/>
        <v>Uzun-8</v>
      </c>
      <c r="C154" s="138"/>
      <c r="D154" s="138"/>
      <c r="E154" s="86"/>
      <c r="F154" s="201" t="s">
        <v>565</v>
      </c>
      <c r="G154" s="201" t="s">
        <v>577</v>
      </c>
      <c r="H154" s="349" t="s">
        <v>432</v>
      </c>
      <c r="I154" s="87"/>
      <c r="J154" s="140"/>
      <c r="K154" s="140"/>
      <c r="L154" s="85">
        <v>8</v>
      </c>
    </row>
    <row r="155" spans="1:12" ht="24" customHeight="1">
      <c r="A155" s="84">
        <v>132</v>
      </c>
      <c r="B155" s="222" t="str">
        <f t="shared" si="14"/>
        <v>Uzun-9</v>
      </c>
      <c r="C155" s="138"/>
      <c r="D155" s="138"/>
      <c r="E155" s="86"/>
      <c r="F155" s="201" t="s">
        <v>572</v>
      </c>
      <c r="G155" s="201" t="s">
        <v>580</v>
      </c>
      <c r="H155" s="349" t="s">
        <v>432</v>
      </c>
      <c r="I155" s="87"/>
      <c r="J155" s="140"/>
      <c r="K155" s="140"/>
      <c r="L155" s="85">
        <v>9</v>
      </c>
    </row>
    <row r="156" spans="1:12" ht="24" customHeight="1">
      <c r="A156" s="84">
        <v>133</v>
      </c>
      <c r="B156" s="222" t="str">
        <f t="shared" si="14"/>
        <v>ÜÇADIM-8</v>
      </c>
      <c r="C156" s="138"/>
      <c r="D156" s="138"/>
      <c r="E156" s="86"/>
      <c r="F156" s="201" t="s">
        <v>573</v>
      </c>
      <c r="G156" s="201" t="s">
        <v>577</v>
      </c>
      <c r="H156" s="349" t="s">
        <v>575</v>
      </c>
      <c r="I156" s="87"/>
      <c r="J156" s="140"/>
      <c r="K156" s="140"/>
      <c r="L156" s="85">
        <v>8</v>
      </c>
    </row>
    <row r="157" spans="1:12" ht="24" customHeight="1">
      <c r="A157" s="84">
        <v>134</v>
      </c>
      <c r="B157" s="222" t="str">
        <f t="shared" si="14"/>
        <v>YÜKSEK-8</v>
      </c>
      <c r="C157" s="138"/>
      <c r="D157" s="138"/>
      <c r="E157" s="86"/>
      <c r="F157" s="201" t="s">
        <v>574</v>
      </c>
      <c r="G157" s="201" t="s">
        <v>577</v>
      </c>
      <c r="H157" s="349" t="s">
        <v>58</v>
      </c>
      <c r="I157" s="87"/>
      <c r="J157" s="140"/>
      <c r="K157" s="140"/>
      <c r="L157" s="85">
        <v>8</v>
      </c>
    </row>
    <row r="158" spans="1:12" ht="24" customHeight="1">
      <c r="A158" s="84">
        <v>135</v>
      </c>
      <c r="B158" s="222" t="str">
        <f aca="true" t="shared" si="15" ref="B158:B182">CONCATENATE(H158,"-",J158,"-",L158)</f>
        <v> --</v>
      </c>
      <c r="C158" s="138"/>
      <c r="D158" s="138"/>
      <c r="E158" s="86"/>
      <c r="F158" s="139"/>
      <c r="G158" s="201"/>
      <c r="H158" s="349" t="s">
        <v>448</v>
      </c>
      <c r="I158" s="87"/>
      <c r="J158" s="140"/>
      <c r="K158" s="140"/>
      <c r="L158" s="85"/>
    </row>
    <row r="159" spans="1:12" ht="24" customHeight="1">
      <c r="A159" s="84">
        <v>136</v>
      </c>
      <c r="B159" s="222" t="str">
        <f t="shared" si="15"/>
        <v> --</v>
      </c>
      <c r="C159" s="138"/>
      <c r="D159" s="138"/>
      <c r="E159" s="86"/>
      <c r="F159" s="139"/>
      <c r="G159" s="201"/>
      <c r="H159" s="349" t="s">
        <v>448</v>
      </c>
      <c r="I159" s="87"/>
      <c r="J159" s="140"/>
      <c r="K159" s="140"/>
      <c r="L159" s="85"/>
    </row>
    <row r="160" spans="1:12" ht="24" customHeight="1">
      <c r="A160" s="84">
        <v>137</v>
      </c>
      <c r="B160" s="222" t="str">
        <f t="shared" si="15"/>
        <v> --</v>
      </c>
      <c r="C160" s="138"/>
      <c r="D160" s="138"/>
      <c r="E160" s="86"/>
      <c r="F160" s="139"/>
      <c r="G160" s="201"/>
      <c r="H160" s="349" t="s">
        <v>448</v>
      </c>
      <c r="I160" s="87"/>
      <c r="J160" s="140"/>
      <c r="K160" s="140"/>
      <c r="L160" s="85"/>
    </row>
    <row r="161" spans="1:12" ht="24" customHeight="1">
      <c r="A161" s="84">
        <v>138</v>
      </c>
      <c r="B161" s="222" t="str">
        <f t="shared" si="15"/>
        <v>--</v>
      </c>
      <c r="C161" s="138"/>
      <c r="D161" s="138"/>
      <c r="E161" s="86"/>
      <c r="F161" s="139"/>
      <c r="G161" s="201"/>
      <c r="H161" s="168"/>
      <c r="I161" s="87"/>
      <c r="J161" s="140"/>
      <c r="K161" s="140"/>
      <c r="L161" s="85"/>
    </row>
    <row r="162" spans="1:12" ht="24" customHeight="1">
      <c r="A162" s="84">
        <v>139</v>
      </c>
      <c r="B162" s="222" t="str">
        <f t="shared" si="15"/>
        <v>--</v>
      </c>
      <c r="C162" s="138"/>
      <c r="D162" s="138"/>
      <c r="E162" s="86"/>
      <c r="F162" s="139"/>
      <c r="G162" s="201"/>
      <c r="H162" s="168"/>
      <c r="I162" s="87"/>
      <c r="J162" s="140"/>
      <c r="K162" s="140"/>
      <c r="L162" s="85"/>
    </row>
    <row r="163" spans="1:12" ht="24" customHeight="1">
      <c r="A163" s="84">
        <v>140</v>
      </c>
      <c r="B163" s="222" t="str">
        <f t="shared" si="15"/>
        <v>--</v>
      </c>
      <c r="C163" s="138"/>
      <c r="D163" s="138"/>
      <c r="E163" s="86"/>
      <c r="F163" s="139"/>
      <c r="G163" s="201"/>
      <c r="H163" s="168"/>
      <c r="I163" s="87"/>
      <c r="J163" s="140"/>
      <c r="K163" s="140"/>
      <c r="L163" s="85"/>
    </row>
    <row r="164" spans="1:12" ht="24" customHeight="1">
      <c r="A164" s="84">
        <v>141</v>
      </c>
      <c r="B164" s="222" t="str">
        <f t="shared" si="15"/>
        <v>--</v>
      </c>
      <c r="C164" s="138"/>
      <c r="D164" s="138"/>
      <c r="E164" s="86"/>
      <c r="F164" s="139"/>
      <c r="G164" s="201"/>
      <c r="H164" s="168"/>
      <c r="I164" s="87"/>
      <c r="J164" s="140"/>
      <c r="K164" s="140"/>
      <c r="L164" s="85"/>
    </row>
    <row r="165" spans="1:12" ht="24" customHeight="1">
      <c r="A165" s="84">
        <v>142</v>
      </c>
      <c r="B165" s="222" t="str">
        <f t="shared" si="15"/>
        <v>--</v>
      </c>
      <c r="C165" s="138"/>
      <c r="D165" s="138"/>
      <c r="E165" s="86"/>
      <c r="F165" s="139"/>
      <c r="G165" s="201"/>
      <c r="H165" s="168"/>
      <c r="I165" s="87"/>
      <c r="J165" s="140"/>
      <c r="K165" s="140"/>
      <c r="L165" s="85"/>
    </row>
    <row r="166" spans="1:12" ht="24" customHeight="1">
      <c r="A166" s="84">
        <v>143</v>
      </c>
      <c r="B166" s="222" t="str">
        <f t="shared" si="15"/>
        <v>--</v>
      </c>
      <c r="C166" s="138"/>
      <c r="D166" s="138"/>
      <c r="E166" s="86"/>
      <c r="F166" s="139"/>
      <c r="G166" s="201"/>
      <c r="H166" s="168"/>
      <c r="I166" s="87"/>
      <c r="J166" s="140"/>
      <c r="K166" s="140"/>
      <c r="L166" s="85"/>
    </row>
    <row r="167" spans="1:12" ht="24" customHeight="1">
      <c r="A167" s="84">
        <v>144</v>
      </c>
      <c r="B167" s="222" t="str">
        <f t="shared" si="15"/>
        <v>--</v>
      </c>
      <c r="C167" s="138"/>
      <c r="D167" s="138"/>
      <c r="E167" s="86"/>
      <c r="F167" s="139"/>
      <c r="G167" s="201"/>
      <c r="H167" s="168"/>
      <c r="I167" s="87"/>
      <c r="J167" s="140"/>
      <c r="K167" s="140"/>
      <c r="L167" s="85"/>
    </row>
    <row r="168" spans="1:12" ht="24" customHeight="1">
      <c r="A168" s="84">
        <v>145</v>
      </c>
      <c r="B168" s="222" t="str">
        <f t="shared" si="15"/>
        <v>--</v>
      </c>
      <c r="C168" s="138"/>
      <c r="D168" s="138"/>
      <c r="E168" s="86"/>
      <c r="F168" s="139"/>
      <c r="G168" s="201"/>
      <c r="H168" s="168"/>
      <c r="I168" s="87"/>
      <c r="J168" s="140"/>
      <c r="K168" s="140"/>
      <c r="L168" s="85"/>
    </row>
    <row r="169" spans="1:12" ht="24" customHeight="1">
      <c r="A169" s="84">
        <v>146</v>
      </c>
      <c r="B169" s="222" t="str">
        <f t="shared" si="15"/>
        <v>--</v>
      </c>
      <c r="C169" s="138"/>
      <c r="D169" s="138"/>
      <c r="E169" s="86"/>
      <c r="F169" s="139"/>
      <c r="G169" s="201"/>
      <c r="H169" s="168"/>
      <c r="I169" s="87"/>
      <c r="J169" s="140"/>
      <c r="K169" s="140"/>
      <c r="L169" s="85"/>
    </row>
    <row r="170" spans="1:12" ht="24" customHeight="1">
      <c r="A170" s="84">
        <v>147</v>
      </c>
      <c r="B170" s="222" t="str">
        <f t="shared" si="15"/>
        <v>--</v>
      </c>
      <c r="C170" s="138"/>
      <c r="D170" s="138"/>
      <c r="E170" s="86"/>
      <c r="F170" s="139"/>
      <c r="G170" s="201"/>
      <c r="H170" s="168"/>
      <c r="I170" s="87"/>
      <c r="J170" s="140"/>
      <c r="K170" s="140"/>
      <c r="L170" s="85"/>
    </row>
    <row r="171" spans="1:12" ht="24" customHeight="1">
      <c r="A171" s="84">
        <v>148</v>
      </c>
      <c r="B171" s="222" t="str">
        <f t="shared" si="15"/>
        <v>--</v>
      </c>
      <c r="C171" s="138"/>
      <c r="D171" s="138"/>
      <c r="E171" s="86"/>
      <c r="F171" s="139"/>
      <c r="G171" s="201"/>
      <c r="H171" s="168"/>
      <c r="I171" s="87"/>
      <c r="J171" s="140"/>
      <c r="K171" s="140"/>
      <c r="L171" s="85"/>
    </row>
    <row r="172" spans="1:12" ht="24" customHeight="1">
      <c r="A172" s="84">
        <v>149</v>
      </c>
      <c r="B172" s="222" t="str">
        <f t="shared" si="15"/>
        <v>--</v>
      </c>
      <c r="C172" s="138"/>
      <c r="D172" s="138"/>
      <c r="E172" s="86"/>
      <c r="F172" s="139"/>
      <c r="G172" s="201"/>
      <c r="H172" s="168"/>
      <c r="I172" s="87"/>
      <c r="J172" s="140"/>
      <c r="K172" s="140"/>
      <c r="L172" s="85"/>
    </row>
    <row r="173" spans="1:12" ht="24" customHeight="1">
      <c r="A173" s="84">
        <v>150</v>
      </c>
      <c r="B173" s="222" t="str">
        <f t="shared" si="15"/>
        <v>--</v>
      </c>
      <c r="C173" s="138"/>
      <c r="D173" s="138"/>
      <c r="E173" s="86"/>
      <c r="F173" s="139"/>
      <c r="G173" s="201"/>
      <c r="H173" s="168"/>
      <c r="I173" s="87"/>
      <c r="J173" s="140"/>
      <c r="K173" s="140"/>
      <c r="L173" s="85"/>
    </row>
    <row r="174" spans="1:12" ht="24" customHeight="1">
      <c r="A174" s="84">
        <v>151</v>
      </c>
      <c r="B174" s="222" t="str">
        <f t="shared" si="15"/>
        <v>--</v>
      </c>
      <c r="C174" s="138"/>
      <c r="D174" s="138"/>
      <c r="E174" s="86"/>
      <c r="F174" s="139"/>
      <c r="G174" s="201"/>
      <c r="H174" s="168"/>
      <c r="I174" s="87"/>
      <c r="J174" s="140"/>
      <c r="K174" s="140"/>
      <c r="L174" s="85"/>
    </row>
    <row r="175" spans="1:12" ht="24" customHeight="1">
      <c r="A175" s="84">
        <v>152</v>
      </c>
      <c r="B175" s="222" t="str">
        <f t="shared" si="15"/>
        <v>--</v>
      </c>
      <c r="C175" s="138"/>
      <c r="D175" s="138"/>
      <c r="E175" s="86"/>
      <c r="F175" s="139"/>
      <c r="G175" s="201"/>
      <c r="H175" s="168"/>
      <c r="I175" s="87"/>
      <c r="J175" s="140"/>
      <c r="K175" s="140"/>
      <c r="L175" s="85"/>
    </row>
    <row r="176" spans="1:12" ht="24" customHeight="1">
      <c r="A176" s="84">
        <v>153</v>
      </c>
      <c r="B176" s="222" t="str">
        <f t="shared" si="15"/>
        <v>--</v>
      </c>
      <c r="C176" s="138"/>
      <c r="D176" s="138"/>
      <c r="E176" s="86"/>
      <c r="F176" s="139"/>
      <c r="G176" s="201"/>
      <c r="H176" s="168"/>
      <c r="I176" s="87"/>
      <c r="J176" s="140"/>
      <c r="K176" s="140"/>
      <c r="L176" s="85"/>
    </row>
    <row r="177" spans="1:12" ht="24" customHeight="1">
      <c r="A177" s="84">
        <v>154</v>
      </c>
      <c r="B177" s="222" t="str">
        <f t="shared" si="15"/>
        <v>--</v>
      </c>
      <c r="C177" s="138"/>
      <c r="D177" s="138"/>
      <c r="E177" s="86"/>
      <c r="F177" s="139"/>
      <c r="G177" s="201"/>
      <c r="H177" s="168"/>
      <c r="I177" s="87"/>
      <c r="J177" s="140"/>
      <c r="K177" s="140"/>
      <c r="L177" s="85"/>
    </row>
    <row r="178" spans="1:12" ht="24" customHeight="1">
      <c r="A178" s="84">
        <v>155</v>
      </c>
      <c r="B178" s="222" t="str">
        <f t="shared" si="15"/>
        <v>--</v>
      </c>
      <c r="C178" s="138"/>
      <c r="D178" s="138"/>
      <c r="E178" s="86"/>
      <c r="F178" s="139"/>
      <c r="G178" s="201"/>
      <c r="H178" s="168"/>
      <c r="I178" s="87"/>
      <c r="J178" s="140"/>
      <c r="K178" s="140"/>
      <c r="L178" s="85"/>
    </row>
    <row r="179" spans="1:12" ht="24" customHeight="1">
      <c r="A179" s="84">
        <v>156</v>
      </c>
      <c r="B179" s="222" t="str">
        <f t="shared" si="15"/>
        <v>--</v>
      </c>
      <c r="C179" s="138"/>
      <c r="D179" s="138"/>
      <c r="E179" s="86"/>
      <c r="F179" s="139"/>
      <c r="G179" s="201"/>
      <c r="H179" s="168"/>
      <c r="I179" s="87"/>
      <c r="J179" s="140"/>
      <c r="K179" s="140"/>
      <c r="L179" s="85"/>
    </row>
    <row r="180" spans="1:12" ht="24" customHeight="1">
      <c r="A180" s="84">
        <v>157</v>
      </c>
      <c r="B180" s="222" t="str">
        <f t="shared" si="15"/>
        <v>--</v>
      </c>
      <c r="C180" s="138"/>
      <c r="D180" s="138"/>
      <c r="E180" s="86"/>
      <c r="F180" s="139"/>
      <c r="G180" s="201"/>
      <c r="H180" s="168"/>
      <c r="I180" s="87"/>
      <c r="J180" s="140"/>
      <c r="K180" s="140"/>
      <c r="L180" s="85"/>
    </row>
    <row r="181" spans="1:12" ht="24" customHeight="1">
      <c r="A181" s="84">
        <v>158</v>
      </c>
      <c r="B181" s="222" t="str">
        <f t="shared" si="15"/>
        <v>--</v>
      </c>
      <c r="C181" s="138"/>
      <c r="D181" s="138"/>
      <c r="E181" s="86"/>
      <c r="F181" s="139"/>
      <c r="G181" s="201"/>
      <c r="H181" s="168"/>
      <c r="I181" s="87"/>
      <c r="J181" s="140"/>
      <c r="K181" s="140"/>
      <c r="L181" s="85"/>
    </row>
    <row r="182" spans="1:12" ht="24" customHeight="1">
      <c r="A182" s="84">
        <v>159</v>
      </c>
      <c r="B182" s="222" t="str">
        <f t="shared" si="15"/>
        <v>--</v>
      </c>
      <c r="C182" s="138"/>
      <c r="D182" s="138"/>
      <c r="E182" s="86"/>
      <c r="F182" s="139"/>
      <c r="G182" s="201"/>
      <c r="H182" s="168"/>
      <c r="I182" s="87"/>
      <c r="J182" s="140"/>
      <c r="K182" s="140"/>
      <c r="L182" s="85"/>
    </row>
    <row r="183" spans="1:12" ht="24" customHeight="1">
      <c r="A183" s="84">
        <v>160</v>
      </c>
      <c r="B183" s="222" t="str">
        <f>CONCATENATE(H183,"-",J183,"-",K183)</f>
        <v>--</v>
      </c>
      <c r="C183" s="138"/>
      <c r="D183" s="138"/>
      <c r="E183" s="186"/>
      <c r="F183" s="139"/>
      <c r="G183" s="201"/>
      <c r="H183" s="168"/>
      <c r="I183" s="87"/>
      <c r="J183" s="140"/>
      <c r="K183" s="140"/>
      <c r="L183" s="85"/>
    </row>
    <row r="184" spans="1:12" ht="24" customHeight="1">
      <c r="A184" s="84">
        <v>161</v>
      </c>
      <c r="B184" s="222" t="str">
        <f>CONCATENATE(H184,"-",J184,"-",K184)</f>
        <v>--</v>
      </c>
      <c r="C184" s="138"/>
      <c r="D184" s="138"/>
      <c r="E184" s="86"/>
      <c r="F184" s="139"/>
      <c r="G184" s="201"/>
      <c r="H184" s="168"/>
      <c r="I184" s="87"/>
      <c r="J184" s="140"/>
      <c r="K184" s="140"/>
      <c r="L184" s="85"/>
    </row>
    <row r="185" spans="1:12" ht="24" customHeight="1">
      <c r="A185" s="84">
        <v>162</v>
      </c>
      <c r="B185" s="191"/>
      <c r="C185" s="138"/>
      <c r="D185" s="138"/>
      <c r="E185" s="86"/>
      <c r="F185" s="139"/>
      <c r="G185" s="201"/>
      <c r="H185" s="168"/>
      <c r="I185" s="87"/>
      <c r="J185" s="140"/>
      <c r="K185" s="140"/>
      <c r="L185" s="85"/>
    </row>
    <row r="186" spans="1:12" ht="24" customHeight="1">
      <c r="A186" s="84">
        <v>163</v>
      </c>
      <c r="B186" s="191"/>
      <c r="C186" s="138"/>
      <c r="D186" s="138"/>
      <c r="E186" s="86"/>
      <c r="F186" s="139"/>
      <c r="G186" s="201"/>
      <c r="H186" s="168"/>
      <c r="I186" s="87"/>
      <c r="J186" s="140"/>
      <c r="K186" s="140"/>
      <c r="L186" s="85"/>
    </row>
    <row r="187" spans="1:12" ht="24" customHeight="1">
      <c r="A187" s="84">
        <v>164</v>
      </c>
      <c r="B187" s="191"/>
      <c r="C187" s="138"/>
      <c r="D187" s="138"/>
      <c r="E187" s="86"/>
      <c r="F187" s="139"/>
      <c r="G187" s="201"/>
      <c r="H187" s="168"/>
      <c r="I187" s="87"/>
      <c r="J187" s="140"/>
      <c r="K187" s="140"/>
      <c r="L187" s="85"/>
    </row>
    <row r="188" spans="1:12" ht="24" customHeight="1">
      <c r="A188" s="84">
        <v>165</v>
      </c>
      <c r="B188" s="191"/>
      <c r="C188" s="138"/>
      <c r="D188" s="138"/>
      <c r="E188" s="86"/>
      <c r="F188" s="139"/>
      <c r="G188" s="201"/>
      <c r="H188" s="168"/>
      <c r="I188" s="87"/>
      <c r="J188" s="140"/>
      <c r="K188" s="140"/>
      <c r="L188" s="85"/>
    </row>
    <row r="189" spans="1:12" ht="24" customHeight="1">
      <c r="A189" s="84">
        <v>166</v>
      </c>
      <c r="B189" s="191"/>
      <c r="C189" s="138"/>
      <c r="D189" s="138"/>
      <c r="E189" s="86"/>
      <c r="F189" s="139"/>
      <c r="G189" s="201"/>
      <c r="H189" s="168"/>
      <c r="I189" s="87"/>
      <c r="J189" s="140"/>
      <c r="K189" s="140"/>
      <c r="L189" s="85"/>
    </row>
    <row r="190" spans="1:12" ht="24" customHeight="1">
      <c r="A190" s="84">
        <v>167</v>
      </c>
      <c r="B190" s="191"/>
      <c r="C190" s="138"/>
      <c r="D190" s="138"/>
      <c r="E190" s="86"/>
      <c r="F190" s="139"/>
      <c r="G190" s="201"/>
      <c r="H190" s="168"/>
      <c r="I190" s="87"/>
      <c r="J190" s="140"/>
      <c r="K190" s="140"/>
      <c r="L190" s="85"/>
    </row>
    <row r="191" spans="1:12" ht="24" customHeight="1">
      <c r="A191" s="84">
        <v>168</v>
      </c>
      <c r="B191" s="191"/>
      <c r="C191" s="138"/>
      <c r="D191" s="138"/>
      <c r="E191" s="86"/>
      <c r="F191" s="139"/>
      <c r="G191" s="201"/>
      <c r="H191" s="168"/>
      <c r="I191" s="87"/>
      <c r="J191" s="140"/>
      <c r="K191" s="140"/>
      <c r="L191" s="85"/>
    </row>
    <row r="192" spans="1:12" ht="24" customHeight="1">
      <c r="A192" s="84">
        <v>169</v>
      </c>
      <c r="B192" s="191"/>
      <c r="C192" s="138"/>
      <c r="D192" s="138"/>
      <c r="E192" s="86"/>
      <c r="F192" s="139"/>
      <c r="G192" s="201"/>
      <c r="H192" s="168"/>
      <c r="I192" s="87"/>
      <c r="J192" s="140"/>
      <c r="K192" s="140"/>
      <c r="L192" s="85"/>
    </row>
    <row r="193" spans="1:12" ht="24" customHeight="1">
      <c r="A193" s="84">
        <v>170</v>
      </c>
      <c r="B193" s="191"/>
      <c r="C193" s="138"/>
      <c r="D193" s="138"/>
      <c r="E193" s="86"/>
      <c r="F193" s="139"/>
      <c r="G193" s="201"/>
      <c r="H193" s="168"/>
      <c r="I193" s="87"/>
      <c r="J193" s="140"/>
      <c r="K193" s="140"/>
      <c r="L193" s="85"/>
    </row>
    <row r="194" spans="1:12" ht="24" customHeight="1">
      <c r="A194" s="84">
        <v>171</v>
      </c>
      <c r="B194" s="191"/>
      <c r="C194" s="138"/>
      <c r="D194" s="138"/>
      <c r="E194" s="86"/>
      <c r="F194" s="139"/>
      <c r="G194" s="201"/>
      <c r="H194" s="168"/>
      <c r="I194" s="87"/>
      <c r="J194" s="140"/>
      <c r="K194" s="140"/>
      <c r="L194" s="85"/>
    </row>
    <row r="195" spans="1:12" ht="24" customHeight="1">
      <c r="A195" s="84">
        <v>172</v>
      </c>
      <c r="B195" s="191"/>
      <c r="C195" s="138"/>
      <c r="D195" s="138"/>
      <c r="E195" s="86"/>
      <c r="F195" s="139"/>
      <c r="G195" s="201"/>
      <c r="H195" s="168"/>
      <c r="I195" s="87"/>
      <c r="J195" s="140"/>
      <c r="K195" s="140"/>
      <c r="L195" s="85"/>
    </row>
    <row r="196" spans="1:12" ht="24" customHeight="1">
      <c r="A196" s="84">
        <v>173</v>
      </c>
      <c r="B196" s="191"/>
      <c r="C196" s="138"/>
      <c r="D196" s="138"/>
      <c r="E196" s="86"/>
      <c r="F196" s="139"/>
      <c r="G196" s="201"/>
      <c r="H196" s="168"/>
      <c r="I196" s="87"/>
      <c r="J196" s="140"/>
      <c r="K196" s="140"/>
      <c r="L196" s="85"/>
    </row>
    <row r="197" spans="1:12" ht="24" customHeight="1">
      <c r="A197" s="84">
        <v>174</v>
      </c>
      <c r="B197" s="191"/>
      <c r="C197" s="138"/>
      <c r="D197" s="138"/>
      <c r="E197" s="86"/>
      <c r="F197" s="139"/>
      <c r="G197" s="201"/>
      <c r="H197" s="168"/>
      <c r="I197" s="87"/>
      <c r="J197" s="140"/>
      <c r="K197" s="140"/>
      <c r="L197" s="85"/>
    </row>
    <row r="198" spans="1:12" ht="24" customHeight="1">
      <c r="A198" s="84">
        <v>175</v>
      </c>
      <c r="B198" s="191"/>
      <c r="C198" s="138"/>
      <c r="D198" s="138"/>
      <c r="E198" s="86"/>
      <c r="F198" s="139"/>
      <c r="G198" s="201"/>
      <c r="H198" s="168"/>
      <c r="I198" s="87"/>
      <c r="J198" s="140"/>
      <c r="K198" s="140"/>
      <c r="L198" s="85"/>
    </row>
    <row r="199" spans="1:12" ht="24" customHeight="1">
      <c r="A199" s="84">
        <v>176</v>
      </c>
      <c r="B199" s="191"/>
      <c r="C199" s="138"/>
      <c r="D199" s="138"/>
      <c r="E199" s="86"/>
      <c r="F199" s="139"/>
      <c r="G199" s="201"/>
      <c r="H199" s="168"/>
      <c r="I199" s="87"/>
      <c r="J199" s="140"/>
      <c r="K199" s="140"/>
      <c r="L199" s="85"/>
    </row>
    <row r="200" spans="1:12" ht="24" customHeight="1">
      <c r="A200" s="84">
        <v>177</v>
      </c>
      <c r="B200" s="191"/>
      <c r="C200" s="138"/>
      <c r="D200" s="138"/>
      <c r="E200" s="86"/>
      <c r="F200" s="139"/>
      <c r="G200" s="201"/>
      <c r="H200" s="168"/>
      <c r="I200" s="87"/>
      <c r="J200" s="140"/>
      <c r="K200" s="140"/>
      <c r="L200" s="85"/>
    </row>
    <row r="201" spans="1:12" ht="24" customHeight="1">
      <c r="A201" s="84">
        <v>178</v>
      </c>
      <c r="B201" s="191"/>
      <c r="C201" s="138"/>
      <c r="D201" s="138"/>
      <c r="E201" s="86"/>
      <c r="F201" s="139"/>
      <c r="G201" s="201"/>
      <c r="H201" s="168"/>
      <c r="I201" s="87"/>
      <c r="J201" s="140"/>
      <c r="K201" s="140"/>
      <c r="L201" s="85"/>
    </row>
    <row r="202" spans="1:12" ht="24" customHeight="1">
      <c r="A202" s="84">
        <v>179</v>
      </c>
      <c r="B202" s="191"/>
      <c r="C202" s="138"/>
      <c r="D202" s="138"/>
      <c r="E202" s="86"/>
      <c r="F202" s="139"/>
      <c r="G202" s="201"/>
      <c r="H202" s="168"/>
      <c r="I202" s="87"/>
      <c r="J202" s="140"/>
      <c r="K202" s="140"/>
      <c r="L202" s="85"/>
    </row>
    <row r="203" spans="1:12" ht="24" customHeight="1">
      <c r="A203" s="84">
        <v>180</v>
      </c>
      <c r="B203" s="191"/>
      <c r="C203" s="138"/>
      <c r="D203" s="138"/>
      <c r="E203" s="86"/>
      <c r="F203" s="139"/>
      <c r="G203" s="201"/>
      <c r="H203" s="168"/>
      <c r="I203" s="87"/>
      <c r="J203" s="140"/>
      <c r="K203" s="140"/>
      <c r="L203" s="85"/>
    </row>
    <row r="204" spans="1:12" ht="24" customHeight="1">
      <c r="A204" s="84">
        <v>181</v>
      </c>
      <c r="B204" s="191"/>
      <c r="C204" s="138"/>
      <c r="D204" s="138"/>
      <c r="E204" s="86"/>
      <c r="F204" s="139"/>
      <c r="G204" s="201"/>
      <c r="H204" s="168"/>
      <c r="I204" s="87"/>
      <c r="J204" s="140"/>
      <c r="K204" s="140"/>
      <c r="L204" s="85"/>
    </row>
    <row r="205" spans="1:12" ht="24" customHeight="1">
      <c r="A205" s="84">
        <v>182</v>
      </c>
      <c r="B205" s="191"/>
      <c r="C205" s="138"/>
      <c r="D205" s="138"/>
      <c r="E205" s="86"/>
      <c r="F205" s="139"/>
      <c r="G205" s="201"/>
      <c r="H205" s="168"/>
      <c r="I205" s="87"/>
      <c r="J205" s="140"/>
      <c r="K205" s="140"/>
      <c r="L205" s="85"/>
    </row>
    <row r="206" spans="1:12" ht="24" customHeight="1">
      <c r="A206" s="84">
        <v>183</v>
      </c>
      <c r="B206" s="191"/>
      <c r="C206" s="138"/>
      <c r="D206" s="138"/>
      <c r="E206" s="86"/>
      <c r="F206" s="139"/>
      <c r="G206" s="201"/>
      <c r="H206" s="168"/>
      <c r="I206" s="87"/>
      <c r="J206" s="140"/>
      <c r="K206" s="140"/>
      <c r="L206" s="85"/>
    </row>
    <row r="207" spans="1:12" ht="24" customHeight="1">
      <c r="A207" s="84">
        <v>184</v>
      </c>
      <c r="B207" s="191"/>
      <c r="C207" s="138"/>
      <c r="D207" s="138"/>
      <c r="E207" s="86"/>
      <c r="F207" s="139"/>
      <c r="G207" s="201"/>
      <c r="H207" s="168"/>
      <c r="I207" s="87"/>
      <c r="J207" s="140"/>
      <c r="K207" s="140"/>
      <c r="L207" s="85"/>
    </row>
    <row r="208" spans="1:12" ht="24" customHeight="1">
      <c r="A208" s="84">
        <v>185</v>
      </c>
      <c r="B208" s="191"/>
      <c r="C208" s="138"/>
      <c r="D208" s="138"/>
      <c r="E208" s="86"/>
      <c r="F208" s="139"/>
      <c r="G208" s="201"/>
      <c r="H208" s="168"/>
      <c r="I208" s="87"/>
      <c r="J208" s="140"/>
      <c r="K208" s="140"/>
      <c r="L208" s="85"/>
    </row>
    <row r="209" spans="1:12" ht="24" customHeight="1">
      <c r="A209" s="84">
        <v>186</v>
      </c>
      <c r="B209" s="191"/>
      <c r="C209" s="138"/>
      <c r="D209" s="138"/>
      <c r="E209" s="86"/>
      <c r="F209" s="139"/>
      <c r="G209" s="201"/>
      <c r="H209" s="168"/>
      <c r="I209" s="87"/>
      <c r="J209" s="140"/>
      <c r="K209" s="140"/>
      <c r="L209" s="85"/>
    </row>
    <row r="210" spans="1:12" ht="24" customHeight="1">
      <c r="A210" s="84">
        <v>432</v>
      </c>
      <c r="B210" s="191"/>
      <c r="C210" s="138"/>
      <c r="D210" s="138"/>
      <c r="E210" s="86"/>
      <c r="F210" s="139"/>
      <c r="G210" s="201"/>
      <c r="H210" s="168"/>
      <c r="I210" s="87"/>
      <c r="J210" s="140"/>
      <c r="K210" s="140"/>
      <c r="L210" s="85"/>
    </row>
    <row r="211" spans="1:12" ht="24" customHeight="1">
      <c r="A211" s="84">
        <v>433</v>
      </c>
      <c r="B211" s="191"/>
      <c r="C211" s="138"/>
      <c r="D211" s="138"/>
      <c r="E211" s="86"/>
      <c r="F211" s="139"/>
      <c r="G211" s="201"/>
      <c r="H211" s="168"/>
      <c r="I211" s="87"/>
      <c r="J211" s="140"/>
      <c r="K211" s="140"/>
      <c r="L211" s="85"/>
    </row>
    <row r="212" spans="1:12" ht="24" customHeight="1">
      <c r="A212" s="84">
        <v>434</v>
      </c>
      <c r="B212" s="191"/>
      <c r="C212" s="138"/>
      <c r="D212" s="138"/>
      <c r="E212" s="86"/>
      <c r="F212" s="139"/>
      <c r="G212" s="201"/>
      <c r="H212" s="168"/>
      <c r="I212" s="87"/>
      <c r="J212" s="140"/>
      <c r="K212" s="140"/>
      <c r="L212" s="85"/>
    </row>
    <row r="213" spans="1:12" ht="24" customHeight="1">
      <c r="A213" s="84">
        <v>435</v>
      </c>
      <c r="B213" s="191"/>
      <c r="C213" s="138"/>
      <c r="D213" s="138"/>
      <c r="E213" s="86"/>
      <c r="F213" s="139"/>
      <c r="G213" s="201"/>
      <c r="H213" s="168"/>
      <c r="I213" s="87"/>
      <c r="J213" s="140"/>
      <c r="K213" s="140"/>
      <c r="L213" s="85"/>
    </row>
    <row r="214" spans="1:12" ht="24" customHeight="1">
      <c r="A214" s="84">
        <v>436</v>
      </c>
      <c r="B214" s="191"/>
      <c r="C214" s="138"/>
      <c r="D214" s="138"/>
      <c r="E214" s="86"/>
      <c r="F214" s="139"/>
      <c r="G214" s="201"/>
      <c r="H214" s="168"/>
      <c r="I214" s="87"/>
      <c r="J214" s="140"/>
      <c r="K214" s="140"/>
      <c r="L214" s="85"/>
    </row>
    <row r="215" spans="1:12" ht="24" customHeight="1">
      <c r="A215" s="84">
        <v>437</v>
      </c>
      <c r="B215" s="191"/>
      <c r="C215" s="138"/>
      <c r="D215" s="138"/>
      <c r="E215" s="86"/>
      <c r="F215" s="139"/>
      <c r="G215" s="201"/>
      <c r="H215" s="168"/>
      <c r="I215" s="87"/>
      <c r="J215" s="140"/>
      <c r="K215" s="140"/>
      <c r="L215" s="85"/>
    </row>
    <row r="216" spans="1:12" ht="24" customHeight="1">
      <c r="A216" s="84">
        <v>438</v>
      </c>
      <c r="B216" s="191"/>
      <c r="C216" s="138"/>
      <c r="D216" s="138"/>
      <c r="E216" s="86"/>
      <c r="F216" s="139"/>
      <c r="G216" s="201"/>
      <c r="H216" s="168"/>
      <c r="I216" s="87"/>
      <c r="J216" s="140"/>
      <c r="K216" s="140"/>
      <c r="L216" s="85"/>
    </row>
    <row r="217" spans="1:12" ht="24" customHeight="1">
      <c r="A217" s="84">
        <v>439</v>
      </c>
      <c r="B217" s="191"/>
      <c r="C217" s="138"/>
      <c r="D217" s="138"/>
      <c r="E217" s="86"/>
      <c r="F217" s="139"/>
      <c r="G217" s="201"/>
      <c r="H217" s="168"/>
      <c r="I217" s="87"/>
      <c r="J217" s="140"/>
      <c r="K217" s="140"/>
      <c r="L217" s="85"/>
    </row>
    <row r="218" spans="1:12" ht="24" customHeight="1">
      <c r="A218" s="84">
        <v>440</v>
      </c>
      <c r="B218" s="191"/>
      <c r="C218" s="138"/>
      <c r="D218" s="138"/>
      <c r="E218" s="86"/>
      <c r="F218" s="139"/>
      <c r="G218" s="201"/>
      <c r="H218" s="168"/>
      <c r="I218" s="87"/>
      <c r="J218" s="140"/>
      <c r="K218" s="140"/>
      <c r="L218" s="85"/>
    </row>
    <row r="219" spans="1:12" ht="24" customHeight="1">
      <c r="A219" s="84">
        <v>441</v>
      </c>
      <c r="B219" s="191"/>
      <c r="C219" s="138"/>
      <c r="D219" s="138"/>
      <c r="E219" s="86"/>
      <c r="F219" s="139"/>
      <c r="G219" s="201"/>
      <c r="H219" s="168"/>
      <c r="I219" s="87"/>
      <c r="J219" s="140"/>
      <c r="K219" s="140"/>
      <c r="L219" s="85"/>
    </row>
    <row r="220" spans="1:12" ht="24" customHeight="1">
      <c r="A220" s="84">
        <v>442</v>
      </c>
      <c r="B220" s="191"/>
      <c r="C220" s="138"/>
      <c r="D220" s="138"/>
      <c r="E220" s="86"/>
      <c r="F220" s="139"/>
      <c r="G220" s="201"/>
      <c r="H220" s="168"/>
      <c r="I220" s="87"/>
      <c r="J220" s="140"/>
      <c r="K220" s="140"/>
      <c r="L220" s="85"/>
    </row>
    <row r="221" spans="1:12" ht="24" customHeight="1">
      <c r="A221" s="84">
        <v>443</v>
      </c>
      <c r="B221" s="191"/>
      <c r="C221" s="138"/>
      <c r="D221" s="138"/>
      <c r="E221" s="86"/>
      <c r="F221" s="139"/>
      <c r="G221" s="201"/>
      <c r="H221" s="168"/>
      <c r="I221" s="87"/>
      <c r="J221" s="140"/>
      <c r="K221" s="140"/>
      <c r="L221" s="85"/>
    </row>
    <row r="222" spans="1:12" ht="24" customHeight="1">
      <c r="A222" s="84">
        <v>444</v>
      </c>
      <c r="B222" s="191"/>
      <c r="C222" s="138"/>
      <c r="D222" s="138"/>
      <c r="E222" s="86"/>
      <c r="F222" s="139"/>
      <c r="G222" s="201"/>
      <c r="H222" s="168"/>
      <c r="I222" s="87"/>
      <c r="J222" s="140"/>
      <c r="K222" s="140"/>
      <c r="L222" s="85"/>
    </row>
    <row r="223" spans="1:12" ht="24" customHeight="1">
      <c r="A223" s="84">
        <v>445</v>
      </c>
      <c r="B223" s="191"/>
      <c r="C223" s="138"/>
      <c r="D223" s="138"/>
      <c r="E223" s="86"/>
      <c r="F223" s="139"/>
      <c r="G223" s="201"/>
      <c r="H223" s="168"/>
      <c r="I223" s="87"/>
      <c r="J223" s="140"/>
      <c r="K223" s="140"/>
      <c r="L223" s="85"/>
    </row>
    <row r="224" spans="1:12" ht="24" customHeight="1">
      <c r="A224" s="84">
        <v>446</v>
      </c>
      <c r="B224" s="191"/>
      <c r="C224" s="138"/>
      <c r="D224" s="138"/>
      <c r="E224" s="86"/>
      <c r="F224" s="139"/>
      <c r="G224" s="201"/>
      <c r="H224" s="168"/>
      <c r="I224" s="87"/>
      <c r="J224" s="140"/>
      <c r="K224" s="140"/>
      <c r="L224" s="85"/>
    </row>
    <row r="225" spans="1:12" ht="24" customHeight="1">
      <c r="A225" s="84">
        <v>447</v>
      </c>
      <c r="B225" s="191"/>
      <c r="C225" s="138"/>
      <c r="D225" s="138"/>
      <c r="E225" s="86"/>
      <c r="F225" s="139"/>
      <c r="G225" s="201"/>
      <c r="H225" s="168"/>
      <c r="I225" s="87"/>
      <c r="J225" s="140"/>
      <c r="K225" s="140"/>
      <c r="L225" s="85"/>
    </row>
    <row r="226" spans="1:12" ht="24" customHeight="1">
      <c r="A226" s="84">
        <v>448</v>
      </c>
      <c r="B226" s="191"/>
      <c r="C226" s="138"/>
      <c r="D226" s="138"/>
      <c r="E226" s="86"/>
      <c r="F226" s="139"/>
      <c r="G226" s="201"/>
      <c r="H226" s="168"/>
      <c r="I226" s="87"/>
      <c r="J226" s="140"/>
      <c r="K226" s="140"/>
      <c r="L226" s="85"/>
    </row>
    <row r="227" spans="1:12" ht="24" customHeight="1">
      <c r="A227" s="84">
        <v>449</v>
      </c>
      <c r="B227" s="191"/>
      <c r="C227" s="138"/>
      <c r="D227" s="138"/>
      <c r="E227" s="86"/>
      <c r="F227" s="139"/>
      <c r="G227" s="201"/>
      <c r="H227" s="168"/>
      <c r="I227" s="87"/>
      <c r="J227" s="140"/>
      <c r="K227" s="140"/>
      <c r="L227" s="85"/>
    </row>
    <row r="228" spans="1:12" ht="24" customHeight="1">
      <c r="A228" s="84">
        <v>450</v>
      </c>
      <c r="B228" s="191"/>
      <c r="C228" s="138"/>
      <c r="D228" s="138"/>
      <c r="E228" s="86"/>
      <c r="F228" s="139"/>
      <c r="G228" s="201"/>
      <c r="H228" s="168"/>
      <c r="I228" s="87"/>
      <c r="J228" s="140"/>
      <c r="K228" s="140"/>
      <c r="L228" s="85"/>
    </row>
    <row r="229" spans="1:12" ht="24" customHeight="1">
      <c r="A229" s="84">
        <v>451</v>
      </c>
      <c r="B229" s="191"/>
      <c r="C229" s="138"/>
      <c r="D229" s="138"/>
      <c r="E229" s="86"/>
      <c r="F229" s="139"/>
      <c r="G229" s="201"/>
      <c r="H229" s="168"/>
      <c r="I229" s="87"/>
      <c r="J229" s="140"/>
      <c r="K229" s="140"/>
      <c r="L229" s="85"/>
    </row>
    <row r="230" spans="1:12" ht="24" customHeight="1">
      <c r="A230" s="84">
        <v>452</v>
      </c>
      <c r="B230" s="191"/>
      <c r="C230" s="138"/>
      <c r="D230" s="138"/>
      <c r="E230" s="86"/>
      <c r="F230" s="139"/>
      <c r="G230" s="201"/>
      <c r="H230" s="168"/>
      <c r="I230" s="87"/>
      <c r="J230" s="140"/>
      <c r="K230" s="140"/>
      <c r="L230" s="85"/>
    </row>
    <row r="231" spans="1:12" ht="24" customHeight="1">
      <c r="A231" s="84">
        <v>453</v>
      </c>
      <c r="B231" s="191"/>
      <c r="C231" s="138"/>
      <c r="D231" s="138"/>
      <c r="E231" s="86"/>
      <c r="F231" s="139"/>
      <c r="G231" s="201"/>
      <c r="H231" s="168"/>
      <c r="I231" s="87"/>
      <c r="J231" s="140"/>
      <c r="K231" s="140"/>
      <c r="L231" s="85"/>
    </row>
    <row r="232" spans="1:12" ht="24" customHeight="1">
      <c r="A232" s="84">
        <v>454</v>
      </c>
      <c r="B232" s="191"/>
      <c r="C232" s="138"/>
      <c r="D232" s="138"/>
      <c r="E232" s="86"/>
      <c r="F232" s="139"/>
      <c r="G232" s="201"/>
      <c r="H232" s="168"/>
      <c r="I232" s="87"/>
      <c r="J232" s="140"/>
      <c r="K232" s="140"/>
      <c r="L232" s="85"/>
    </row>
    <row r="233" spans="1:12" ht="24" customHeight="1">
      <c r="A233" s="84">
        <v>455</v>
      </c>
      <c r="B233" s="191"/>
      <c r="C233" s="138"/>
      <c r="D233" s="138"/>
      <c r="E233" s="86"/>
      <c r="F233" s="139"/>
      <c r="G233" s="201"/>
      <c r="H233" s="168"/>
      <c r="I233" s="87"/>
      <c r="J233" s="140"/>
      <c r="K233" s="140"/>
      <c r="L233" s="85"/>
    </row>
    <row r="234" spans="1:12" ht="24" customHeight="1">
      <c r="A234" s="84">
        <v>456</v>
      </c>
      <c r="B234" s="191"/>
      <c r="C234" s="138"/>
      <c r="D234" s="138"/>
      <c r="E234" s="86"/>
      <c r="F234" s="139"/>
      <c r="G234" s="201"/>
      <c r="H234" s="168"/>
      <c r="I234" s="87"/>
      <c r="J234" s="140"/>
      <c r="K234" s="140"/>
      <c r="L234" s="85"/>
    </row>
    <row r="235" spans="1:12" ht="24" customHeight="1">
      <c r="A235" s="84">
        <v>457</v>
      </c>
      <c r="B235" s="191"/>
      <c r="C235" s="138"/>
      <c r="D235" s="138"/>
      <c r="E235" s="86"/>
      <c r="F235" s="139"/>
      <c r="G235" s="201"/>
      <c r="H235" s="168"/>
      <c r="I235" s="87"/>
      <c r="J235" s="140"/>
      <c r="K235" s="140"/>
      <c r="L235" s="85"/>
    </row>
    <row r="236" spans="1:12" ht="24" customHeight="1">
      <c r="A236" s="84">
        <v>458</v>
      </c>
      <c r="B236" s="191"/>
      <c r="C236" s="138"/>
      <c r="D236" s="138"/>
      <c r="E236" s="86"/>
      <c r="F236" s="139"/>
      <c r="G236" s="201"/>
      <c r="H236" s="168"/>
      <c r="I236" s="87"/>
      <c r="J236" s="140"/>
      <c r="K236" s="140"/>
      <c r="L236" s="85"/>
    </row>
    <row r="237" spans="1:12" ht="24" customHeight="1">
      <c r="A237" s="84">
        <v>459</v>
      </c>
      <c r="B237" s="191"/>
      <c r="C237" s="138"/>
      <c r="D237" s="138"/>
      <c r="E237" s="86"/>
      <c r="F237" s="139"/>
      <c r="G237" s="201"/>
      <c r="H237" s="168"/>
      <c r="I237" s="87"/>
      <c r="J237" s="140"/>
      <c r="K237" s="140"/>
      <c r="L237" s="85"/>
    </row>
    <row r="238" spans="1:12" ht="24" customHeight="1">
      <c r="A238" s="84">
        <v>460</v>
      </c>
      <c r="B238" s="191"/>
      <c r="C238" s="138"/>
      <c r="D238" s="138"/>
      <c r="E238" s="86"/>
      <c r="F238" s="139"/>
      <c r="G238" s="201"/>
      <c r="H238" s="168"/>
      <c r="I238" s="87"/>
      <c r="J238" s="140"/>
      <c r="K238" s="140"/>
      <c r="L238" s="85"/>
    </row>
    <row r="239" spans="1:12" ht="24" customHeight="1">
      <c r="A239" s="84">
        <v>461</v>
      </c>
      <c r="B239" s="191"/>
      <c r="C239" s="138"/>
      <c r="D239" s="138"/>
      <c r="E239" s="86"/>
      <c r="F239" s="139"/>
      <c r="G239" s="201"/>
      <c r="H239" s="168"/>
      <c r="I239" s="87"/>
      <c r="J239" s="140"/>
      <c r="K239" s="140"/>
      <c r="L239" s="85"/>
    </row>
    <row r="240" spans="1:12" ht="24" customHeight="1">
      <c r="A240" s="84">
        <v>462</v>
      </c>
      <c r="B240" s="191"/>
      <c r="C240" s="138"/>
      <c r="D240" s="138"/>
      <c r="E240" s="86"/>
      <c r="F240" s="139"/>
      <c r="G240" s="201"/>
      <c r="H240" s="168"/>
      <c r="I240" s="87"/>
      <c r="J240" s="140"/>
      <c r="K240" s="140"/>
      <c r="L240" s="85"/>
    </row>
    <row r="241" spans="1:12" ht="24" customHeight="1">
      <c r="A241" s="84">
        <v>463</v>
      </c>
      <c r="B241" s="191"/>
      <c r="C241" s="138"/>
      <c r="D241" s="138"/>
      <c r="E241" s="86"/>
      <c r="F241" s="139"/>
      <c r="G241" s="201"/>
      <c r="H241" s="168"/>
      <c r="I241" s="87"/>
      <c r="J241" s="140"/>
      <c r="K241" s="140"/>
      <c r="L241" s="85"/>
    </row>
    <row r="242" spans="1:12" ht="24" customHeight="1">
      <c r="A242" s="84">
        <v>464</v>
      </c>
      <c r="B242" s="191"/>
      <c r="C242" s="138"/>
      <c r="D242" s="138"/>
      <c r="E242" s="86"/>
      <c r="F242" s="139"/>
      <c r="G242" s="201"/>
      <c r="H242" s="168"/>
      <c r="I242" s="87"/>
      <c r="J242" s="140"/>
      <c r="K242" s="140"/>
      <c r="L242" s="85"/>
    </row>
    <row r="243" spans="1:12" ht="24" customHeight="1">
      <c r="A243" s="84">
        <v>465</v>
      </c>
      <c r="B243" s="191"/>
      <c r="C243" s="138"/>
      <c r="D243" s="138"/>
      <c r="E243" s="86"/>
      <c r="F243" s="139"/>
      <c r="G243" s="201"/>
      <c r="H243" s="168"/>
      <c r="I243" s="87"/>
      <c r="J243" s="140"/>
      <c r="K243" s="140"/>
      <c r="L243" s="85"/>
    </row>
    <row r="244" spans="1:12" ht="24" customHeight="1">
      <c r="A244" s="84">
        <v>466</v>
      </c>
      <c r="B244" s="191"/>
      <c r="C244" s="138"/>
      <c r="D244" s="138"/>
      <c r="E244" s="86"/>
      <c r="F244" s="139"/>
      <c r="G244" s="201"/>
      <c r="H244" s="168"/>
      <c r="I244" s="87"/>
      <c r="J244" s="140"/>
      <c r="K244" s="140"/>
      <c r="L244" s="85"/>
    </row>
    <row r="245" spans="1:12" ht="24" customHeight="1">
      <c r="A245" s="84">
        <v>467</v>
      </c>
      <c r="B245" s="191"/>
      <c r="C245" s="138"/>
      <c r="D245" s="138"/>
      <c r="E245" s="86"/>
      <c r="F245" s="139"/>
      <c r="G245" s="201"/>
      <c r="H245" s="168"/>
      <c r="I245" s="87"/>
      <c r="J245" s="140"/>
      <c r="K245" s="140"/>
      <c r="L245" s="85"/>
    </row>
    <row r="246" spans="1:12" ht="24" customHeight="1">
      <c r="A246" s="84">
        <v>468</v>
      </c>
      <c r="B246" s="191"/>
      <c r="C246" s="138"/>
      <c r="D246" s="138"/>
      <c r="E246" s="86"/>
      <c r="F246" s="139"/>
      <c r="G246" s="201"/>
      <c r="H246" s="168"/>
      <c r="I246" s="87"/>
      <c r="J246" s="140"/>
      <c r="K246" s="140"/>
      <c r="L246" s="85"/>
    </row>
    <row r="247" spans="1:12" ht="24" customHeight="1">
      <c r="A247" s="84">
        <v>469</v>
      </c>
      <c r="B247" s="191"/>
      <c r="C247" s="138"/>
      <c r="D247" s="138"/>
      <c r="E247" s="86"/>
      <c r="F247" s="139"/>
      <c r="G247" s="201"/>
      <c r="H247" s="168"/>
      <c r="I247" s="87"/>
      <c r="J247" s="140"/>
      <c r="K247" s="140"/>
      <c r="L247" s="85"/>
    </row>
    <row r="248" spans="1:12" ht="24" customHeight="1">
      <c r="A248" s="84">
        <v>470</v>
      </c>
      <c r="B248" s="191"/>
      <c r="C248" s="138"/>
      <c r="D248" s="138"/>
      <c r="E248" s="86"/>
      <c r="F248" s="139"/>
      <c r="G248" s="201"/>
      <c r="H248" s="168"/>
      <c r="I248" s="87"/>
      <c r="J248" s="140"/>
      <c r="K248" s="140"/>
      <c r="L248" s="85"/>
    </row>
    <row r="249" spans="1:12" ht="24" customHeight="1">
      <c r="A249" s="84">
        <v>471</v>
      </c>
      <c r="B249" s="191"/>
      <c r="C249" s="138"/>
      <c r="D249" s="138"/>
      <c r="E249" s="86"/>
      <c r="F249" s="139"/>
      <c r="G249" s="201"/>
      <c r="H249" s="168"/>
      <c r="I249" s="87"/>
      <c r="J249" s="140"/>
      <c r="K249" s="140"/>
      <c r="L249" s="85"/>
    </row>
    <row r="250" spans="1:12" ht="24" customHeight="1">
      <c r="A250" s="84">
        <v>472</v>
      </c>
      <c r="B250" s="191"/>
      <c r="C250" s="138"/>
      <c r="D250" s="138"/>
      <c r="E250" s="86"/>
      <c r="F250" s="139"/>
      <c r="G250" s="201"/>
      <c r="H250" s="168"/>
      <c r="I250" s="87"/>
      <c r="J250" s="140"/>
      <c r="K250" s="140"/>
      <c r="L250" s="85"/>
    </row>
    <row r="251" spans="1:12" ht="24" customHeight="1">
      <c r="A251" s="84">
        <v>473</v>
      </c>
      <c r="B251" s="191"/>
      <c r="C251" s="138"/>
      <c r="D251" s="138"/>
      <c r="E251" s="86"/>
      <c r="F251" s="139"/>
      <c r="G251" s="201"/>
      <c r="H251" s="168"/>
      <c r="I251" s="87"/>
      <c r="J251" s="140"/>
      <c r="K251" s="140"/>
      <c r="L251" s="85"/>
    </row>
    <row r="252" spans="1:12" ht="24" customHeight="1">
      <c r="A252" s="84">
        <v>474</v>
      </c>
      <c r="B252" s="191"/>
      <c r="C252" s="138"/>
      <c r="D252" s="138"/>
      <c r="E252" s="86"/>
      <c r="F252" s="139"/>
      <c r="G252" s="201"/>
      <c r="H252" s="168"/>
      <c r="I252" s="87"/>
      <c r="J252" s="140"/>
      <c r="K252" s="140"/>
      <c r="L252" s="85"/>
    </row>
    <row r="253" spans="1:12" ht="24" customHeight="1">
      <c r="A253" s="84">
        <v>475</v>
      </c>
      <c r="B253" s="191"/>
      <c r="C253" s="138"/>
      <c r="D253" s="138"/>
      <c r="E253" s="86"/>
      <c r="F253" s="139"/>
      <c r="G253" s="201"/>
      <c r="H253" s="168"/>
      <c r="I253" s="87"/>
      <c r="J253" s="140"/>
      <c r="K253" s="140"/>
      <c r="L253" s="85"/>
    </row>
    <row r="254" spans="1:12" ht="24" customHeight="1">
      <c r="A254" s="84">
        <v>476</v>
      </c>
      <c r="B254" s="191"/>
      <c r="C254" s="138"/>
      <c r="D254" s="138"/>
      <c r="E254" s="86"/>
      <c r="F254" s="139"/>
      <c r="G254" s="201"/>
      <c r="H254" s="168"/>
      <c r="I254" s="87"/>
      <c r="J254" s="140"/>
      <c r="K254" s="140"/>
      <c r="L254" s="85"/>
    </row>
    <row r="255" spans="1:12" ht="24" customHeight="1">
      <c r="A255" s="84">
        <v>477</v>
      </c>
      <c r="B255" s="191"/>
      <c r="C255" s="138"/>
      <c r="D255" s="138"/>
      <c r="E255" s="86"/>
      <c r="F255" s="139"/>
      <c r="G255" s="201"/>
      <c r="H255" s="168"/>
      <c r="I255" s="87"/>
      <c r="J255" s="140"/>
      <c r="K255" s="140"/>
      <c r="L255" s="85"/>
    </row>
    <row r="256" spans="1:12" ht="24" customHeight="1">
      <c r="A256" s="84">
        <v>478</v>
      </c>
      <c r="B256" s="191"/>
      <c r="C256" s="138"/>
      <c r="D256" s="138"/>
      <c r="E256" s="86"/>
      <c r="F256" s="139"/>
      <c r="G256" s="201"/>
      <c r="H256" s="168"/>
      <c r="I256" s="87"/>
      <c r="J256" s="140"/>
      <c r="K256" s="140"/>
      <c r="L256" s="85"/>
    </row>
    <row r="257" spans="1:12" ht="24" customHeight="1">
      <c r="A257" s="84">
        <v>479</v>
      </c>
      <c r="B257" s="191"/>
      <c r="C257" s="138"/>
      <c r="D257" s="138"/>
      <c r="E257" s="86"/>
      <c r="F257" s="139"/>
      <c r="G257" s="201"/>
      <c r="H257" s="168"/>
      <c r="I257" s="87"/>
      <c r="J257" s="140"/>
      <c r="K257" s="140"/>
      <c r="L257" s="85"/>
    </row>
    <row r="258" spans="1:12" ht="24" customHeight="1">
      <c r="A258" s="84">
        <v>480</v>
      </c>
      <c r="B258" s="191"/>
      <c r="C258" s="138"/>
      <c r="D258" s="138"/>
      <c r="E258" s="86"/>
      <c r="F258" s="139"/>
      <c r="G258" s="201"/>
      <c r="H258" s="168"/>
      <c r="I258" s="87"/>
      <c r="J258" s="140"/>
      <c r="K258" s="140"/>
      <c r="L258" s="85"/>
    </row>
    <row r="259" spans="1:12" ht="24" customHeight="1">
      <c r="A259" s="84">
        <v>481</v>
      </c>
      <c r="B259" s="191"/>
      <c r="C259" s="138"/>
      <c r="D259" s="138"/>
      <c r="E259" s="86"/>
      <c r="F259" s="139"/>
      <c r="G259" s="201"/>
      <c r="H259" s="168"/>
      <c r="I259" s="87"/>
      <c r="J259" s="140"/>
      <c r="K259" s="140"/>
      <c r="L259" s="85"/>
    </row>
    <row r="260" spans="1:12" ht="24" customHeight="1">
      <c r="A260" s="84">
        <v>482</v>
      </c>
      <c r="B260" s="191"/>
      <c r="C260" s="138"/>
      <c r="D260" s="138"/>
      <c r="E260" s="86"/>
      <c r="F260" s="139"/>
      <c r="G260" s="201"/>
      <c r="H260" s="168"/>
      <c r="I260" s="87"/>
      <c r="J260" s="140"/>
      <c r="K260" s="140"/>
      <c r="L260" s="85"/>
    </row>
    <row r="261" spans="1:12" ht="24" customHeight="1">
      <c r="A261" s="84">
        <v>483</v>
      </c>
      <c r="B261" s="191"/>
      <c r="C261" s="138"/>
      <c r="D261" s="138"/>
      <c r="E261" s="86"/>
      <c r="F261" s="139"/>
      <c r="G261" s="201"/>
      <c r="H261" s="168"/>
      <c r="I261" s="87"/>
      <c r="J261" s="140"/>
      <c r="K261" s="140"/>
      <c r="L261" s="85"/>
    </row>
    <row r="262" spans="1:12" ht="24" customHeight="1">
      <c r="A262" s="84">
        <v>484</v>
      </c>
      <c r="B262" s="191"/>
      <c r="C262" s="138"/>
      <c r="D262" s="138"/>
      <c r="E262" s="86"/>
      <c r="F262" s="139"/>
      <c r="G262" s="201"/>
      <c r="H262" s="168"/>
      <c r="I262" s="87"/>
      <c r="J262" s="140"/>
      <c r="K262" s="140"/>
      <c r="L262" s="85"/>
    </row>
    <row r="263" spans="1:12" ht="24" customHeight="1">
      <c r="A263" s="84">
        <v>485</v>
      </c>
      <c r="B263" s="191"/>
      <c r="C263" s="138"/>
      <c r="D263" s="138"/>
      <c r="E263" s="86"/>
      <c r="F263" s="139"/>
      <c r="G263" s="201"/>
      <c r="H263" s="168"/>
      <c r="I263" s="87"/>
      <c r="J263" s="140"/>
      <c r="K263" s="140"/>
      <c r="L263" s="85"/>
    </row>
    <row r="264" spans="1:12" ht="24" customHeight="1">
      <c r="A264" s="84">
        <v>486</v>
      </c>
      <c r="B264" s="191"/>
      <c r="C264" s="138"/>
      <c r="D264" s="138"/>
      <c r="E264" s="86"/>
      <c r="F264" s="139"/>
      <c r="G264" s="201"/>
      <c r="H264" s="168"/>
      <c r="I264" s="87"/>
      <c r="J264" s="140"/>
      <c r="K264" s="140"/>
      <c r="L264" s="85"/>
    </row>
    <row r="265" spans="1:12" ht="24" customHeight="1">
      <c r="A265" s="84">
        <v>487</v>
      </c>
      <c r="B265" s="191"/>
      <c r="C265" s="138"/>
      <c r="D265" s="138"/>
      <c r="E265" s="86"/>
      <c r="F265" s="139"/>
      <c r="G265" s="201"/>
      <c r="H265" s="168"/>
      <c r="I265" s="87"/>
      <c r="J265" s="140"/>
      <c r="K265" s="140"/>
      <c r="L265" s="85"/>
    </row>
    <row r="266" spans="1:12" ht="24" customHeight="1">
      <c r="A266" s="84">
        <v>488</v>
      </c>
      <c r="B266" s="191"/>
      <c r="C266" s="138"/>
      <c r="D266" s="138"/>
      <c r="E266" s="86"/>
      <c r="F266" s="139"/>
      <c r="G266" s="201"/>
      <c r="H266" s="168"/>
      <c r="I266" s="87"/>
      <c r="J266" s="140"/>
      <c r="K266" s="140"/>
      <c r="L266" s="85"/>
    </row>
    <row r="267" spans="1:12" ht="24" customHeight="1">
      <c r="A267" s="84">
        <v>489</v>
      </c>
      <c r="B267" s="191"/>
      <c r="C267" s="138"/>
      <c r="D267" s="138"/>
      <c r="E267" s="86"/>
      <c r="F267" s="139"/>
      <c r="G267" s="201"/>
      <c r="H267" s="168"/>
      <c r="I267" s="87"/>
      <c r="J267" s="140"/>
      <c r="K267" s="140"/>
      <c r="L267" s="85"/>
    </row>
    <row r="268" spans="1:12" ht="24" customHeight="1">
      <c r="A268" s="84">
        <v>490</v>
      </c>
      <c r="B268" s="191"/>
      <c r="C268" s="138"/>
      <c r="D268" s="138"/>
      <c r="E268" s="86"/>
      <c r="F268" s="139"/>
      <c r="G268" s="201"/>
      <c r="H268" s="168"/>
      <c r="I268" s="87"/>
      <c r="J268" s="140"/>
      <c r="K268" s="140"/>
      <c r="L268" s="85"/>
    </row>
    <row r="269" spans="1:12" ht="24" customHeight="1">
      <c r="A269" s="84">
        <v>491</v>
      </c>
      <c r="B269" s="191"/>
      <c r="C269" s="138"/>
      <c r="D269" s="138"/>
      <c r="E269" s="86"/>
      <c r="F269" s="139"/>
      <c r="G269" s="201"/>
      <c r="H269" s="168"/>
      <c r="I269" s="87"/>
      <c r="J269" s="140"/>
      <c r="K269" s="140"/>
      <c r="L269" s="85"/>
    </row>
    <row r="270" spans="1:12" ht="24" customHeight="1">
      <c r="A270" s="84">
        <v>492</v>
      </c>
      <c r="B270" s="191"/>
      <c r="C270" s="138"/>
      <c r="D270" s="138"/>
      <c r="E270" s="86"/>
      <c r="F270" s="139"/>
      <c r="G270" s="201"/>
      <c r="H270" s="168"/>
      <c r="I270" s="87"/>
      <c r="J270" s="140"/>
      <c r="K270" s="140"/>
      <c r="L270" s="85"/>
    </row>
    <row r="271" spans="1:12" ht="24" customHeight="1">
      <c r="A271" s="84">
        <v>493</v>
      </c>
      <c r="B271" s="191"/>
      <c r="C271" s="138"/>
      <c r="D271" s="138"/>
      <c r="E271" s="86"/>
      <c r="F271" s="139"/>
      <c r="G271" s="201"/>
      <c r="H271" s="168"/>
      <c r="I271" s="87"/>
      <c r="J271" s="140"/>
      <c r="K271" s="140"/>
      <c r="L271" s="85"/>
    </row>
    <row r="272" spans="1:12" ht="24" customHeight="1">
      <c r="A272" s="84">
        <v>494</v>
      </c>
      <c r="B272" s="191"/>
      <c r="C272" s="138"/>
      <c r="D272" s="138"/>
      <c r="E272" s="86"/>
      <c r="F272" s="139"/>
      <c r="G272" s="201"/>
      <c r="H272" s="168"/>
      <c r="I272" s="87"/>
      <c r="J272" s="140"/>
      <c r="K272" s="140"/>
      <c r="L272" s="85"/>
    </row>
    <row r="273" spans="1:12" ht="24" customHeight="1">
      <c r="A273" s="84">
        <v>495</v>
      </c>
      <c r="B273" s="191"/>
      <c r="C273" s="138"/>
      <c r="D273" s="138"/>
      <c r="E273" s="86"/>
      <c r="F273" s="139"/>
      <c r="G273" s="201"/>
      <c r="H273" s="168"/>
      <c r="I273" s="87"/>
      <c r="J273" s="140"/>
      <c r="K273" s="140"/>
      <c r="L273" s="85"/>
    </row>
    <row r="274" spans="1:12" ht="24" customHeight="1">
      <c r="A274" s="84">
        <v>496</v>
      </c>
      <c r="B274" s="191"/>
      <c r="C274" s="138"/>
      <c r="D274" s="138"/>
      <c r="E274" s="86"/>
      <c r="F274" s="139"/>
      <c r="G274" s="201"/>
      <c r="H274" s="168"/>
      <c r="I274" s="87"/>
      <c r="J274" s="140"/>
      <c r="K274" s="140"/>
      <c r="L274" s="85"/>
    </row>
    <row r="275" spans="1:12" ht="24" customHeight="1">
      <c r="A275" s="84">
        <v>497</v>
      </c>
      <c r="B275" s="191"/>
      <c r="C275" s="138"/>
      <c r="D275" s="138"/>
      <c r="E275" s="86"/>
      <c r="F275" s="139"/>
      <c r="G275" s="201"/>
      <c r="H275" s="168"/>
      <c r="I275" s="87"/>
      <c r="J275" s="140"/>
      <c r="K275" s="140"/>
      <c r="L275" s="85"/>
    </row>
    <row r="276" spans="1:12" ht="24" customHeight="1">
      <c r="A276" s="84">
        <v>498</v>
      </c>
      <c r="B276" s="191"/>
      <c r="C276" s="138"/>
      <c r="D276" s="138"/>
      <c r="E276" s="86"/>
      <c r="F276" s="139"/>
      <c r="G276" s="201"/>
      <c r="H276" s="168"/>
      <c r="I276" s="87"/>
      <c r="J276" s="140"/>
      <c r="K276" s="140"/>
      <c r="L276" s="85"/>
    </row>
    <row r="277" spans="1:12" ht="24" customHeight="1">
      <c r="A277" s="84">
        <v>499</v>
      </c>
      <c r="B277" s="191"/>
      <c r="C277" s="138"/>
      <c r="D277" s="138"/>
      <c r="E277" s="86"/>
      <c r="F277" s="139"/>
      <c r="G277" s="201"/>
      <c r="H277" s="168"/>
      <c r="I277" s="87"/>
      <c r="J277" s="140"/>
      <c r="K277" s="140"/>
      <c r="L277" s="85"/>
    </row>
    <row r="278" spans="1:12" ht="24" customHeight="1">
      <c r="A278" s="84">
        <v>500</v>
      </c>
      <c r="B278" s="191"/>
      <c r="C278" s="138"/>
      <c r="D278" s="138"/>
      <c r="E278" s="86"/>
      <c r="F278" s="139"/>
      <c r="G278" s="201"/>
      <c r="H278" s="168"/>
      <c r="I278" s="87"/>
      <c r="J278" s="140"/>
      <c r="K278" s="140"/>
      <c r="L278" s="85"/>
    </row>
    <row r="279" spans="1:12" ht="24" customHeight="1">
      <c r="A279" s="84">
        <v>501</v>
      </c>
      <c r="B279" s="191"/>
      <c r="C279" s="138"/>
      <c r="D279" s="138"/>
      <c r="E279" s="86"/>
      <c r="F279" s="139"/>
      <c r="G279" s="201"/>
      <c r="H279" s="168"/>
      <c r="I279" s="87"/>
      <c r="J279" s="140"/>
      <c r="K279" s="140"/>
      <c r="L279" s="85"/>
    </row>
    <row r="280" spans="1:12" ht="24" customHeight="1">
      <c r="A280" s="84">
        <v>502</v>
      </c>
      <c r="B280" s="191"/>
      <c r="C280" s="138"/>
      <c r="D280" s="138"/>
      <c r="E280" s="86"/>
      <c r="F280" s="139"/>
      <c r="G280" s="201"/>
      <c r="H280" s="168"/>
      <c r="I280" s="87"/>
      <c r="J280" s="140"/>
      <c r="K280" s="140"/>
      <c r="L280" s="85"/>
    </row>
    <row r="281" spans="1:12" ht="24" customHeight="1">
      <c r="A281" s="84">
        <v>503</v>
      </c>
      <c r="B281" s="191"/>
      <c r="C281" s="138"/>
      <c r="D281" s="138"/>
      <c r="E281" s="86"/>
      <c r="F281" s="139"/>
      <c r="G281" s="201"/>
      <c r="H281" s="168"/>
      <c r="I281" s="87"/>
      <c r="J281" s="140"/>
      <c r="K281" s="140"/>
      <c r="L281" s="85"/>
    </row>
    <row r="282" spans="1:12" ht="24" customHeight="1">
      <c r="A282" s="84">
        <v>504</v>
      </c>
      <c r="B282" s="191"/>
      <c r="C282" s="138"/>
      <c r="D282" s="138"/>
      <c r="E282" s="86"/>
      <c r="F282" s="139"/>
      <c r="G282" s="201"/>
      <c r="H282" s="168"/>
      <c r="I282" s="87"/>
      <c r="J282" s="140"/>
      <c r="K282" s="140"/>
      <c r="L282" s="85"/>
    </row>
    <row r="283" spans="1:12" ht="24" customHeight="1">
      <c r="A283" s="84">
        <v>505</v>
      </c>
      <c r="B283" s="191"/>
      <c r="C283" s="138"/>
      <c r="D283" s="138"/>
      <c r="E283" s="86"/>
      <c r="F283" s="139"/>
      <c r="G283" s="201"/>
      <c r="H283" s="168"/>
      <c r="I283" s="87"/>
      <c r="J283" s="140"/>
      <c r="K283" s="140"/>
      <c r="L283" s="85"/>
    </row>
    <row r="284" spans="1:12" ht="24" customHeight="1">
      <c r="A284" s="84">
        <v>506</v>
      </c>
      <c r="B284" s="191"/>
      <c r="C284" s="138"/>
      <c r="D284" s="138"/>
      <c r="E284" s="86"/>
      <c r="F284" s="139"/>
      <c r="G284" s="201"/>
      <c r="H284" s="168"/>
      <c r="I284" s="87"/>
      <c r="J284" s="140"/>
      <c r="K284" s="140"/>
      <c r="L284" s="85"/>
    </row>
    <row r="285" spans="1:12" ht="24" customHeight="1">
      <c r="A285" s="84">
        <v>507</v>
      </c>
      <c r="B285" s="191"/>
      <c r="C285" s="138"/>
      <c r="D285" s="138"/>
      <c r="E285" s="86"/>
      <c r="F285" s="139"/>
      <c r="G285" s="201"/>
      <c r="H285" s="168"/>
      <c r="I285" s="87"/>
      <c r="J285" s="140"/>
      <c r="K285" s="140"/>
      <c r="L285" s="85"/>
    </row>
    <row r="286" spans="1:12" ht="24" customHeight="1">
      <c r="A286" s="84">
        <v>508</v>
      </c>
      <c r="B286" s="191"/>
      <c r="C286" s="138"/>
      <c r="D286" s="138"/>
      <c r="E286" s="86"/>
      <c r="F286" s="139"/>
      <c r="G286" s="201"/>
      <c r="H286" s="168"/>
      <c r="I286" s="87"/>
      <c r="J286" s="140"/>
      <c r="K286" s="140"/>
      <c r="L286" s="85"/>
    </row>
    <row r="287" spans="1:12" ht="24" customHeight="1">
      <c r="A287" s="84">
        <v>509</v>
      </c>
      <c r="B287" s="191"/>
      <c r="C287" s="138"/>
      <c r="D287" s="138"/>
      <c r="E287" s="86"/>
      <c r="F287" s="139"/>
      <c r="G287" s="201"/>
      <c r="H287" s="168"/>
      <c r="I287" s="87"/>
      <c r="J287" s="140"/>
      <c r="K287" s="140"/>
      <c r="L287" s="85"/>
    </row>
    <row r="288" spans="1:12" ht="24" customHeight="1">
      <c r="A288" s="84">
        <v>510</v>
      </c>
      <c r="B288" s="191"/>
      <c r="C288" s="138"/>
      <c r="D288" s="138"/>
      <c r="E288" s="86"/>
      <c r="F288" s="139"/>
      <c r="G288" s="201"/>
      <c r="H288" s="168"/>
      <c r="I288" s="87"/>
      <c r="J288" s="140"/>
      <c r="K288" s="140"/>
      <c r="L288" s="85"/>
    </row>
    <row r="289" spans="1:12" ht="24" customHeight="1">
      <c r="A289" s="84">
        <v>511</v>
      </c>
      <c r="B289" s="191"/>
      <c r="C289" s="138"/>
      <c r="D289" s="138"/>
      <c r="E289" s="86"/>
      <c r="F289" s="139"/>
      <c r="G289" s="201"/>
      <c r="H289" s="168"/>
      <c r="I289" s="87"/>
      <c r="J289" s="140"/>
      <c r="K289" s="140"/>
      <c r="L289" s="85"/>
    </row>
    <row r="290" spans="1:12" ht="24" customHeight="1">
      <c r="A290" s="84">
        <v>512</v>
      </c>
      <c r="B290" s="191"/>
      <c r="C290" s="138"/>
      <c r="D290" s="138"/>
      <c r="E290" s="86"/>
      <c r="F290" s="139"/>
      <c r="G290" s="201"/>
      <c r="H290" s="168"/>
      <c r="I290" s="87"/>
      <c r="J290" s="140"/>
      <c r="K290" s="140"/>
      <c r="L290" s="85"/>
    </row>
    <row r="291" spans="1:12" ht="24" customHeight="1">
      <c r="A291" s="84">
        <v>513</v>
      </c>
      <c r="B291" s="191"/>
      <c r="C291" s="138"/>
      <c r="D291" s="138"/>
      <c r="E291" s="86"/>
      <c r="F291" s="139"/>
      <c r="G291" s="201"/>
      <c r="H291" s="168"/>
      <c r="I291" s="87"/>
      <c r="J291" s="140"/>
      <c r="K291" s="140"/>
      <c r="L291" s="85"/>
    </row>
    <row r="292" spans="1:12" ht="24" customHeight="1">
      <c r="A292" s="84">
        <v>514</v>
      </c>
      <c r="B292" s="191"/>
      <c r="C292" s="138"/>
      <c r="D292" s="138"/>
      <c r="E292" s="86"/>
      <c r="F292" s="139"/>
      <c r="G292" s="201"/>
      <c r="H292" s="168"/>
      <c r="I292" s="87"/>
      <c r="J292" s="140"/>
      <c r="K292" s="140"/>
      <c r="L292" s="85"/>
    </row>
    <row r="293" spans="1:12" ht="24" customHeight="1">
      <c r="A293" s="84">
        <v>515</v>
      </c>
      <c r="B293" s="191"/>
      <c r="C293" s="138"/>
      <c r="D293" s="138"/>
      <c r="E293" s="86"/>
      <c r="F293" s="139"/>
      <c r="G293" s="201"/>
      <c r="H293" s="168"/>
      <c r="I293" s="87"/>
      <c r="J293" s="140"/>
      <c r="K293" s="140"/>
      <c r="L293" s="85"/>
    </row>
    <row r="294" spans="1:12" ht="24" customHeight="1">
      <c r="A294" s="84">
        <v>516</v>
      </c>
      <c r="B294" s="191"/>
      <c r="C294" s="138"/>
      <c r="D294" s="138"/>
      <c r="E294" s="86"/>
      <c r="F294" s="139"/>
      <c r="G294" s="201"/>
      <c r="H294" s="168"/>
      <c r="I294" s="87"/>
      <c r="J294" s="140"/>
      <c r="K294" s="140"/>
      <c r="L294" s="85"/>
    </row>
    <row r="295" spans="1:12" ht="24" customHeight="1">
      <c r="A295" s="84">
        <v>517</v>
      </c>
      <c r="B295" s="191"/>
      <c r="C295" s="138"/>
      <c r="D295" s="138"/>
      <c r="E295" s="86"/>
      <c r="F295" s="139"/>
      <c r="G295" s="201"/>
      <c r="H295" s="168"/>
      <c r="I295" s="87"/>
      <c r="J295" s="140"/>
      <c r="K295" s="140"/>
      <c r="L295" s="85"/>
    </row>
    <row r="296" spans="1:12" ht="24" customHeight="1">
      <c r="A296" s="84">
        <v>518</v>
      </c>
      <c r="B296" s="191"/>
      <c r="C296" s="138"/>
      <c r="D296" s="138"/>
      <c r="E296" s="86"/>
      <c r="F296" s="139"/>
      <c r="G296" s="201"/>
      <c r="H296" s="168"/>
      <c r="I296" s="87"/>
      <c r="J296" s="140"/>
      <c r="K296" s="140"/>
      <c r="L296" s="85"/>
    </row>
    <row r="297" spans="1:12" ht="24" customHeight="1">
      <c r="A297" s="84">
        <v>519</v>
      </c>
      <c r="B297" s="191"/>
      <c r="C297" s="138"/>
      <c r="D297" s="138"/>
      <c r="E297" s="86"/>
      <c r="F297" s="139"/>
      <c r="G297" s="201"/>
      <c r="H297" s="168"/>
      <c r="I297" s="87"/>
      <c r="J297" s="140"/>
      <c r="K297" s="140"/>
      <c r="L297" s="85"/>
    </row>
    <row r="298" spans="1:12" ht="24" customHeight="1">
      <c r="A298" s="84">
        <v>520</v>
      </c>
      <c r="B298" s="191"/>
      <c r="C298" s="138"/>
      <c r="D298" s="138"/>
      <c r="E298" s="86"/>
      <c r="F298" s="139"/>
      <c r="G298" s="201"/>
      <c r="H298" s="168"/>
      <c r="I298" s="87"/>
      <c r="J298" s="140"/>
      <c r="K298" s="140"/>
      <c r="L298" s="85"/>
    </row>
    <row r="299" spans="1:12" ht="24" customHeight="1">
      <c r="A299" s="84">
        <v>521</v>
      </c>
      <c r="B299" s="191"/>
      <c r="C299" s="138"/>
      <c r="D299" s="138"/>
      <c r="E299" s="86"/>
      <c r="F299" s="139"/>
      <c r="G299" s="201"/>
      <c r="H299" s="168"/>
      <c r="I299" s="87"/>
      <c r="J299" s="140"/>
      <c r="K299" s="140"/>
      <c r="L299" s="85"/>
    </row>
    <row r="300" spans="1:12" ht="24" customHeight="1">
      <c r="A300" s="84">
        <v>522</v>
      </c>
      <c r="B300" s="191"/>
      <c r="C300" s="138"/>
      <c r="D300" s="138"/>
      <c r="E300" s="86"/>
      <c r="F300" s="139"/>
      <c r="G300" s="201"/>
      <c r="H300" s="168"/>
      <c r="I300" s="87"/>
      <c r="J300" s="140"/>
      <c r="K300" s="140"/>
      <c r="L300" s="85"/>
    </row>
    <row r="301" spans="1:12" ht="24" customHeight="1">
      <c r="A301" s="84">
        <v>523</v>
      </c>
      <c r="B301" s="191"/>
      <c r="C301" s="138"/>
      <c r="D301" s="138"/>
      <c r="E301" s="86"/>
      <c r="F301" s="139"/>
      <c r="G301" s="201"/>
      <c r="H301" s="168"/>
      <c r="I301" s="87"/>
      <c r="J301" s="140"/>
      <c r="K301" s="140"/>
      <c r="L301" s="85"/>
    </row>
    <row r="302" spans="1:12" ht="24" customHeight="1">
      <c r="A302" s="84">
        <v>524</v>
      </c>
      <c r="B302" s="191"/>
      <c r="C302" s="138"/>
      <c r="D302" s="138"/>
      <c r="E302" s="86"/>
      <c r="F302" s="139"/>
      <c r="G302" s="201"/>
      <c r="H302" s="168"/>
      <c r="I302" s="87"/>
      <c r="J302" s="140"/>
      <c r="K302" s="140"/>
      <c r="L302" s="85"/>
    </row>
    <row r="303" spans="1:12" ht="24" customHeight="1">
      <c r="A303" s="84">
        <v>525</v>
      </c>
      <c r="B303" s="191"/>
      <c r="C303" s="138"/>
      <c r="D303" s="138"/>
      <c r="E303" s="86"/>
      <c r="F303" s="139"/>
      <c r="G303" s="201"/>
      <c r="H303" s="168"/>
      <c r="I303" s="87"/>
      <c r="J303" s="140"/>
      <c r="K303" s="140"/>
      <c r="L303" s="85"/>
    </row>
    <row r="304" spans="1:12" ht="24" customHeight="1">
      <c r="A304" s="84">
        <v>526</v>
      </c>
      <c r="B304" s="191"/>
      <c r="C304" s="138"/>
      <c r="D304" s="138"/>
      <c r="E304" s="86"/>
      <c r="F304" s="139"/>
      <c r="G304" s="201"/>
      <c r="H304" s="168"/>
      <c r="I304" s="87"/>
      <c r="J304" s="140"/>
      <c r="K304" s="140"/>
      <c r="L304" s="85"/>
    </row>
    <row r="305" spans="1:12" ht="24" customHeight="1">
      <c r="A305" s="84">
        <v>527</v>
      </c>
      <c r="B305" s="191"/>
      <c r="C305" s="138"/>
      <c r="D305" s="138"/>
      <c r="E305" s="86"/>
      <c r="F305" s="139"/>
      <c r="G305" s="201"/>
      <c r="H305" s="168"/>
      <c r="I305" s="87"/>
      <c r="J305" s="140"/>
      <c r="K305" s="140"/>
      <c r="L305" s="85"/>
    </row>
    <row r="306" spans="1:12" ht="24" customHeight="1">
      <c r="A306" s="84">
        <v>528</v>
      </c>
      <c r="B306" s="191"/>
      <c r="C306" s="138"/>
      <c r="D306" s="138"/>
      <c r="E306" s="86"/>
      <c r="F306" s="139"/>
      <c r="G306" s="201"/>
      <c r="H306" s="168"/>
      <c r="I306" s="87"/>
      <c r="J306" s="140"/>
      <c r="K306" s="140"/>
      <c r="L306" s="85"/>
    </row>
    <row r="307" spans="1:12" ht="24" customHeight="1">
      <c r="A307" s="84">
        <v>529</v>
      </c>
      <c r="B307" s="191"/>
      <c r="C307" s="138"/>
      <c r="D307" s="138"/>
      <c r="E307" s="86"/>
      <c r="F307" s="139"/>
      <c r="G307" s="201"/>
      <c r="H307" s="168"/>
      <c r="I307" s="87"/>
      <c r="J307" s="140"/>
      <c r="K307" s="140"/>
      <c r="L307" s="85"/>
    </row>
    <row r="308" spans="1:12" ht="24" customHeight="1">
      <c r="A308" s="84">
        <v>530</v>
      </c>
      <c r="B308" s="191"/>
      <c r="C308" s="138"/>
      <c r="D308" s="138"/>
      <c r="E308" s="86"/>
      <c r="F308" s="139"/>
      <c r="G308" s="201"/>
      <c r="H308" s="168"/>
      <c r="I308" s="87"/>
      <c r="J308" s="140"/>
      <c r="K308" s="140"/>
      <c r="L308" s="85"/>
    </row>
    <row r="309" spans="1:12" ht="24" customHeight="1">
      <c r="A309" s="84">
        <v>531</v>
      </c>
      <c r="B309" s="191"/>
      <c r="C309" s="138"/>
      <c r="D309" s="138"/>
      <c r="E309" s="86"/>
      <c r="F309" s="139"/>
      <c r="G309" s="201"/>
      <c r="H309" s="168"/>
      <c r="I309" s="87"/>
      <c r="J309" s="140"/>
      <c r="K309" s="140"/>
      <c r="L309" s="85"/>
    </row>
    <row r="310" spans="1:12" ht="24" customHeight="1">
      <c r="A310" s="84">
        <v>532</v>
      </c>
      <c r="B310" s="191"/>
      <c r="C310" s="138"/>
      <c r="D310" s="138"/>
      <c r="E310" s="86"/>
      <c r="F310" s="139"/>
      <c r="G310" s="201"/>
      <c r="H310" s="168"/>
      <c r="I310" s="87"/>
      <c r="J310" s="140"/>
      <c r="K310" s="140"/>
      <c r="L310" s="85"/>
    </row>
    <row r="311" spans="1:12" ht="24" customHeight="1">
      <c r="A311" s="84">
        <v>533</v>
      </c>
      <c r="B311" s="191"/>
      <c r="C311" s="138"/>
      <c r="D311" s="138"/>
      <c r="E311" s="86"/>
      <c r="F311" s="139"/>
      <c r="G311" s="201"/>
      <c r="H311" s="168"/>
      <c r="I311" s="87"/>
      <c r="J311" s="140"/>
      <c r="K311" s="140"/>
      <c r="L311" s="85"/>
    </row>
    <row r="312" spans="1:12" ht="24" customHeight="1">
      <c r="A312" s="84">
        <v>534</v>
      </c>
      <c r="B312" s="191"/>
      <c r="C312" s="138"/>
      <c r="D312" s="138"/>
      <c r="E312" s="86"/>
      <c r="F312" s="139"/>
      <c r="G312" s="201"/>
      <c r="H312" s="168"/>
      <c r="I312" s="87"/>
      <c r="J312" s="140"/>
      <c r="K312" s="140"/>
      <c r="L312" s="85"/>
    </row>
    <row r="313" spans="1:12" ht="24" customHeight="1">
      <c r="A313" s="84">
        <v>535</v>
      </c>
      <c r="B313" s="191"/>
      <c r="C313" s="138"/>
      <c r="D313" s="138"/>
      <c r="E313" s="86"/>
      <c r="F313" s="139"/>
      <c r="G313" s="201"/>
      <c r="H313" s="168"/>
      <c r="I313" s="87"/>
      <c r="J313" s="140"/>
      <c r="K313" s="140"/>
      <c r="L313" s="85"/>
    </row>
    <row r="314" spans="1:12" ht="24" customHeight="1">
      <c r="A314" s="84">
        <v>536</v>
      </c>
      <c r="B314" s="191"/>
      <c r="C314" s="138"/>
      <c r="D314" s="138"/>
      <c r="E314" s="86"/>
      <c r="F314" s="139"/>
      <c r="G314" s="201"/>
      <c r="H314" s="168"/>
      <c r="I314" s="87"/>
      <c r="J314" s="140"/>
      <c r="K314" s="140"/>
      <c r="L314" s="85"/>
    </row>
    <row r="315" spans="1:12" ht="24" customHeight="1">
      <c r="A315" s="84">
        <v>537</v>
      </c>
      <c r="B315" s="191"/>
      <c r="C315" s="138"/>
      <c r="D315" s="138"/>
      <c r="E315" s="86"/>
      <c r="F315" s="139"/>
      <c r="G315" s="201"/>
      <c r="H315" s="168"/>
      <c r="I315" s="87"/>
      <c r="J315" s="140"/>
      <c r="K315" s="140"/>
      <c r="L315" s="85"/>
    </row>
    <row r="316" spans="1:12" ht="24" customHeight="1">
      <c r="A316" s="84">
        <v>538</v>
      </c>
      <c r="B316" s="191"/>
      <c r="C316" s="138"/>
      <c r="D316" s="138"/>
      <c r="E316" s="86"/>
      <c r="F316" s="139"/>
      <c r="G316" s="201"/>
      <c r="H316" s="168"/>
      <c r="I316" s="87"/>
      <c r="J316" s="140"/>
      <c r="K316" s="140"/>
      <c r="L316" s="85"/>
    </row>
    <row r="317" spans="1:12" ht="24" customHeight="1">
      <c r="A317" s="84">
        <v>539</v>
      </c>
      <c r="B317" s="191"/>
      <c r="C317" s="138"/>
      <c r="D317" s="138"/>
      <c r="E317" s="86"/>
      <c r="F317" s="139"/>
      <c r="G317" s="201"/>
      <c r="H317" s="168"/>
      <c r="I317" s="87"/>
      <c r="J317" s="140"/>
      <c r="K317" s="140"/>
      <c r="L317" s="85"/>
    </row>
    <row r="318" spans="1:12" ht="24" customHeight="1">
      <c r="A318" s="84">
        <v>540</v>
      </c>
      <c r="B318" s="191"/>
      <c r="C318" s="138"/>
      <c r="D318" s="138"/>
      <c r="E318" s="86"/>
      <c r="F318" s="139"/>
      <c r="G318" s="201"/>
      <c r="H318" s="168"/>
      <c r="I318" s="87"/>
      <c r="J318" s="140"/>
      <c r="K318" s="140"/>
      <c r="L318" s="85"/>
    </row>
    <row r="319" spans="1:12" ht="24" customHeight="1">
      <c r="A319" s="84">
        <v>541</v>
      </c>
      <c r="B319" s="191"/>
      <c r="C319" s="138"/>
      <c r="D319" s="138"/>
      <c r="E319" s="86"/>
      <c r="F319" s="139"/>
      <c r="G319" s="201"/>
      <c r="H319" s="168"/>
      <c r="I319" s="87"/>
      <c r="J319" s="140"/>
      <c r="K319" s="140"/>
      <c r="L319" s="85"/>
    </row>
  </sheetData>
  <sheetProtection/>
  <mergeCells count="3">
    <mergeCell ref="A1:L1"/>
    <mergeCell ref="A2:F2"/>
    <mergeCell ref="I2:L2"/>
  </mergeCells>
  <conditionalFormatting sqref="F23 E4:E908">
    <cfRule type="cellIs" priority="8"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0" r:id="rId1"/>
  <rowBreaks count="3" manualBreakCount="3">
    <brk id="42" max="11" man="1"/>
    <brk id="83" max="11" man="1"/>
    <brk id="123" max="11" man="1"/>
  </rowBreaks>
  <ignoredErrors>
    <ignoredError sqref="I2" unlockedFormula="1"/>
    <ignoredError sqref="J319:L319"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06"/>
  <sheetViews>
    <sheetView view="pageBreakPreview" zoomScale="60" zoomScalePageLayoutView="0" workbookViewId="0" topLeftCell="A1">
      <selection activeCell="Q8" sqref="Q8"/>
    </sheetView>
  </sheetViews>
  <sheetFormatPr defaultColWidth="9.140625" defaultRowHeight="12.75"/>
  <cols>
    <col min="2" max="2" width="16.57421875" style="0" hidden="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37" t="str">
        <f>('YARIŞMA BİLGİLERİ'!A2)</f>
        <v>Türkiye Atletizm Federasyonu
Ankara Atletizm İl Temsilciliği</v>
      </c>
      <c r="B1" s="437"/>
      <c r="C1" s="437"/>
      <c r="D1" s="437"/>
      <c r="E1" s="437"/>
      <c r="F1" s="437"/>
      <c r="G1" s="437"/>
      <c r="H1" s="437"/>
      <c r="I1" s="437"/>
      <c r="J1" s="437"/>
      <c r="K1" s="437"/>
      <c r="L1" s="437"/>
      <c r="M1" s="437"/>
      <c r="N1" s="437"/>
      <c r="O1" s="437"/>
      <c r="P1" s="437"/>
    </row>
    <row r="2" spans="1:16" ht="18" customHeight="1">
      <c r="A2" s="438" t="str">
        <f>'YARIŞMA BİLGİLERİ'!F19</f>
        <v>1.Lig 1.Kademe Yarışmaları</v>
      </c>
      <c r="B2" s="438"/>
      <c r="C2" s="438"/>
      <c r="D2" s="438"/>
      <c r="E2" s="438"/>
      <c r="F2" s="438"/>
      <c r="G2" s="438"/>
      <c r="H2" s="438"/>
      <c r="I2" s="438"/>
      <c r="J2" s="438"/>
      <c r="K2" s="438"/>
      <c r="L2" s="438"/>
      <c r="M2" s="438"/>
      <c r="N2" s="438"/>
      <c r="O2" s="438"/>
      <c r="P2" s="438"/>
    </row>
    <row r="3" spans="1:16" ht="23.25" customHeight="1">
      <c r="A3" s="439" t="s">
        <v>429</v>
      </c>
      <c r="B3" s="439"/>
      <c r="C3" s="439"/>
      <c r="D3" s="439"/>
      <c r="E3" s="439"/>
      <c r="F3" s="439"/>
      <c r="G3" s="439"/>
      <c r="H3" s="439"/>
      <c r="I3" s="439"/>
      <c r="J3" s="439"/>
      <c r="K3" s="439"/>
      <c r="L3" s="439"/>
      <c r="M3" s="439"/>
      <c r="N3" s="439"/>
      <c r="O3" s="439"/>
      <c r="P3" s="439"/>
    </row>
    <row r="4" spans="1:16" ht="23.25" customHeight="1">
      <c r="A4" s="440" t="s">
        <v>129</v>
      </c>
      <c r="B4" s="440"/>
      <c r="C4" s="440"/>
      <c r="D4" s="440"/>
      <c r="E4" s="440"/>
      <c r="F4" s="440"/>
      <c r="G4" s="440"/>
      <c r="H4" s="234"/>
      <c r="J4" s="440" t="s">
        <v>242</v>
      </c>
      <c r="K4" s="440"/>
      <c r="L4" s="440"/>
      <c r="M4" s="440"/>
      <c r="N4" s="440"/>
      <c r="O4" s="440"/>
      <c r="P4" s="440"/>
    </row>
    <row r="5" spans="1:16" ht="18" customHeight="1">
      <c r="A5" s="441" t="s">
        <v>16</v>
      </c>
      <c r="B5" s="442"/>
      <c r="C5" s="442"/>
      <c r="D5" s="442"/>
      <c r="E5" s="442"/>
      <c r="F5" s="442"/>
      <c r="G5" s="442"/>
      <c r="H5" s="234"/>
      <c r="I5" s="433" t="s">
        <v>6</v>
      </c>
      <c r="J5" s="441" t="s">
        <v>16</v>
      </c>
      <c r="K5" s="442"/>
      <c r="L5" s="442"/>
      <c r="M5" s="442"/>
      <c r="N5" s="442"/>
      <c r="O5" s="442"/>
      <c r="P5" s="442"/>
    </row>
    <row r="6" spans="1:16" ht="29.25" customHeight="1">
      <c r="A6" s="204" t="s">
        <v>12</v>
      </c>
      <c r="B6" s="204" t="s">
        <v>61</v>
      </c>
      <c r="C6" s="204" t="s">
        <v>60</v>
      </c>
      <c r="D6" s="205" t="s">
        <v>13</v>
      </c>
      <c r="E6" s="206" t="s">
        <v>14</v>
      </c>
      <c r="F6" s="206" t="s">
        <v>424</v>
      </c>
      <c r="G6" s="204" t="s">
        <v>130</v>
      </c>
      <c r="H6" s="234"/>
      <c r="I6" s="434"/>
      <c r="J6" s="204" t="s">
        <v>12</v>
      </c>
      <c r="K6" s="204" t="s">
        <v>61</v>
      </c>
      <c r="L6" s="204" t="s">
        <v>60</v>
      </c>
      <c r="M6" s="205" t="s">
        <v>13</v>
      </c>
      <c r="N6" s="206" t="s">
        <v>14</v>
      </c>
      <c r="O6" s="206" t="s">
        <v>424</v>
      </c>
      <c r="P6" s="204" t="s">
        <v>130</v>
      </c>
    </row>
    <row r="7" spans="1:16" ht="29.25" customHeight="1">
      <c r="A7" s="72">
        <v>1</v>
      </c>
      <c r="B7" s="215" t="s">
        <v>104</v>
      </c>
      <c r="C7" s="292">
        <f>IF(ISERROR(VLOOKUP(B7,'KAYIT LİSTESİ'!$B$4:$H$897,2,0)),"",(VLOOKUP(B7,'KAYIT LİSTESİ'!$B$4:$H$897,2,0)))</f>
        <v>753</v>
      </c>
      <c r="D7" s="130">
        <f>IF(ISERROR(VLOOKUP(B7,'KAYIT LİSTESİ'!$B$4:$H$897,4,0)),"",(VLOOKUP(B7,'KAYIT LİSTESİ'!$B$4:$H$897,4,0)))</f>
        <v>35506</v>
      </c>
      <c r="E7" s="216" t="str">
        <f>IF(ISERROR(VLOOKUP(B7,'KAYIT LİSTESİ'!$B$4:$H$897,5,0)),"",(VLOOKUP(B7,'KAYIT LİSTESİ'!$B$4:$H$897,5,0)))</f>
        <v>BAHAR ILDIRKAYA</v>
      </c>
      <c r="F7" s="216" t="str">
        <f>IF(ISERROR(VLOOKUP(B7,'KAYIT LİSTESİ'!$B$4:$H$897,6,0)),"",(VLOOKUP(B7,'KAYIT LİSTESİ'!$B$4:$H$897,6,0)))</f>
        <v>BURSA-OSMANGAZİ BLD.SP.</v>
      </c>
      <c r="G7" s="131"/>
      <c r="H7" s="235"/>
      <c r="I7" s="72">
        <v>1</v>
      </c>
      <c r="J7" s="72">
        <v>1</v>
      </c>
      <c r="K7" s="215" t="s">
        <v>40</v>
      </c>
      <c r="L7" s="292">
        <f>IF(ISERROR(VLOOKUP(K7,'KAYIT LİSTESİ'!$B$4:$H$897,2,0)),"",(VLOOKUP(K7,'KAYIT LİSTESİ'!$B$4:$H$897,2,0)))</f>
        <v>673</v>
      </c>
      <c r="M7" s="130">
        <f>IF(ISERROR(VLOOKUP(K7,'KAYIT LİSTESİ'!$B$4:$H$897,4,0)),"",(VLOOKUP(K7,'KAYIT LİSTESİ'!$B$4:$H$897,4,0)))</f>
        <v>35376</v>
      </c>
      <c r="N7" s="216" t="str">
        <f>IF(ISERROR(VLOOKUP(K7,'KAYIT LİSTESİ'!$B$4:$H$897,5,0)),"",(VLOOKUP(K7,'KAYIT LİSTESİ'!$B$4:$H$897,5,0)))</f>
        <v>SERAY ŞENTÜRK</v>
      </c>
      <c r="O7" s="216" t="str">
        <f>IF(ISERROR(VLOOKUP(K7,'KAYIT LİSTESİ'!$B$4:$H$897,6,0)),"",(VLOOKUP(K7,'KAYIT LİSTESİ'!$B$4:$H$897,6,0)))</f>
        <v>BURSA-OSMANGAZİ BLD.SP.</v>
      </c>
      <c r="P7" s="131"/>
    </row>
    <row r="8" spans="1:16" ht="29.25" customHeight="1">
      <c r="A8" s="72">
        <v>2</v>
      </c>
      <c r="B8" s="215" t="s">
        <v>105</v>
      </c>
      <c r="C8" s="292">
        <f>IF(ISERROR(VLOOKUP(B8,'KAYIT LİSTESİ'!$B$4:$H$897,2,0)),"",(VLOOKUP(B8,'KAYIT LİSTESİ'!$B$4:$H$897,2,0)))</f>
        <v>611</v>
      </c>
      <c r="D8" s="130">
        <f>IF(ISERROR(VLOOKUP(B8,'KAYIT LİSTESİ'!$B$4:$H$897,4,0)),"",(VLOOKUP(B8,'KAYIT LİSTESİ'!$B$4:$H$897,4,0)))</f>
        <v>29964</v>
      </c>
      <c r="E8" s="216" t="str">
        <f>IF(ISERROR(VLOOKUP(B8,'KAYIT LİSTESİ'!$B$4:$H$897,5,0)),"",(VLOOKUP(B8,'KAYIT LİSTESİ'!$B$4:$H$897,5,0)))</f>
        <v>ÇİĞDEM İZGİN</v>
      </c>
      <c r="F8" s="216" t="str">
        <f>IF(ISERROR(VLOOKUP(B8,'KAYIT LİSTESİ'!$B$4:$H$897,6,0)),"",(VLOOKUP(B8,'KAYIT LİSTESİ'!$B$4:$H$897,6,0)))</f>
        <v>İZMİT-MASTER ATLETİZM KLB.</v>
      </c>
      <c r="G8" s="131"/>
      <c r="H8" s="235"/>
      <c r="I8" s="72">
        <v>2</v>
      </c>
      <c r="J8" s="72">
        <v>2</v>
      </c>
      <c r="K8" s="215" t="s">
        <v>42</v>
      </c>
      <c r="L8" s="292">
        <f>IF(ISERROR(VLOOKUP(K8,'KAYIT LİSTESİ'!$B$4:$H$897,2,0)),"",(VLOOKUP(K8,'KAYIT LİSTESİ'!$B$4:$H$897,2,0)))</f>
        <v>611</v>
      </c>
      <c r="M8" s="130">
        <f>IF(ISERROR(VLOOKUP(K8,'KAYIT LİSTESİ'!$B$4:$H$897,4,0)),"",(VLOOKUP(K8,'KAYIT LİSTESİ'!$B$4:$H$897,4,0)))</f>
        <v>29964</v>
      </c>
      <c r="N8" s="216" t="str">
        <f>IF(ISERROR(VLOOKUP(K8,'KAYIT LİSTESİ'!$B$4:$H$897,5,0)),"",(VLOOKUP(K8,'KAYIT LİSTESİ'!$B$4:$H$897,5,0)))</f>
        <v>ÇİĞDEM İZGİN</v>
      </c>
      <c r="O8" s="216" t="str">
        <f>IF(ISERROR(VLOOKUP(K8,'KAYIT LİSTESİ'!$B$4:$H$897,6,0)),"",(VLOOKUP(K8,'KAYIT LİSTESİ'!$B$4:$H$897,6,0)))</f>
        <v>İZMİT-MASTER ATLETİZM KLB.</v>
      </c>
      <c r="P8" s="131"/>
    </row>
    <row r="9" spans="1:16" ht="29.25" customHeight="1">
      <c r="A9" s="72">
        <v>3</v>
      </c>
      <c r="B9" s="215" t="s">
        <v>106</v>
      </c>
      <c r="C9" s="292">
        <f>IF(ISERROR(VLOOKUP(B9,'KAYIT LİSTESİ'!$B$4:$H$897,2,0)),"",(VLOOKUP(B9,'KAYIT LİSTESİ'!$B$4:$H$897,2,0)))</f>
      </c>
      <c r="D9" s="130">
        <f>IF(ISERROR(VLOOKUP(B9,'KAYIT LİSTESİ'!$B$4:$H$897,4,0)),"",(VLOOKUP(B9,'KAYIT LİSTESİ'!$B$4:$H$897,4,0)))</f>
      </c>
      <c r="E9" s="216">
        <f>IF(ISERROR(VLOOKUP(B9,'KAYIT LİSTESİ'!$B$4:$H$897,5,0)),"",(VLOOKUP(B9,'KAYIT LİSTESİ'!$B$4:$H$897,5,0)))</f>
      </c>
      <c r="F9" s="216">
        <f>IF(ISERROR(VLOOKUP(B9,'KAYIT LİSTESİ'!$B$4:$H$897,6,0)),"",(VLOOKUP(B9,'KAYIT LİSTESİ'!$B$4:$H$897,6,0)))</f>
      </c>
      <c r="G9" s="131"/>
      <c r="H9" s="235"/>
      <c r="I9" s="72">
        <v>3</v>
      </c>
      <c r="J9" s="72">
        <v>3</v>
      </c>
      <c r="K9" s="215" t="s">
        <v>43</v>
      </c>
      <c r="L9" s="292">
        <f>IF(ISERROR(VLOOKUP(K9,'KAYIT LİSTESİ'!$B$4:$H$897,2,0)),"",(VLOOKUP(K9,'KAYIT LİSTESİ'!$B$4:$H$897,2,0)))</f>
        <v>0</v>
      </c>
      <c r="M9" s="130">
        <f>IF(ISERROR(VLOOKUP(K9,'KAYIT LİSTESİ'!$B$4:$H$897,4,0)),"",(VLOOKUP(K9,'KAYIT LİSTESİ'!$B$4:$H$897,4,0)))</f>
        <v>0</v>
      </c>
      <c r="N9" s="216" t="str">
        <f>IF(ISERROR(VLOOKUP(K9,'KAYIT LİSTESİ'!$B$4:$H$897,5,0)),"",(VLOOKUP(K9,'KAYIT LİSTESİ'!$B$4:$H$897,5,0)))</f>
        <v>MELİZ REDİF</v>
      </c>
      <c r="O9" s="216" t="str">
        <f>IF(ISERROR(VLOOKUP(K9,'KAYIT LİSTESİ'!$B$4:$H$897,6,0)),"",(VLOOKUP(K9,'KAYIT LİSTESİ'!$B$4:$H$897,6,0)))</f>
        <v>FERDİ İSTANBUL ENKA</v>
      </c>
      <c r="P9" s="131"/>
    </row>
    <row r="10" spans="1:16" ht="29.25" customHeight="1">
      <c r="A10" s="72">
        <v>4</v>
      </c>
      <c r="B10" s="215" t="s">
        <v>107</v>
      </c>
      <c r="C10" s="292">
        <f>IF(ISERROR(VLOOKUP(B10,'KAYIT LİSTESİ'!$B$4:$H$897,2,0)),"",(VLOOKUP(B10,'KAYIT LİSTESİ'!$B$4:$H$897,2,0)))</f>
        <v>600</v>
      </c>
      <c r="D10" s="130">
        <f>IF(ISERROR(VLOOKUP(B10,'KAYIT LİSTESİ'!$B$4:$H$897,4,0)),"",(VLOOKUP(B10,'KAYIT LİSTESİ'!$B$4:$H$897,4,0)))</f>
        <v>35149</v>
      </c>
      <c r="E10" s="216" t="str">
        <f>IF(ISERROR(VLOOKUP(B10,'KAYIT LİSTESİ'!$B$4:$H$897,5,0)),"",(VLOOKUP(B10,'KAYIT LİSTESİ'!$B$4:$H$897,5,0)))</f>
        <v>AYBÜKE AĞIRBAŞ</v>
      </c>
      <c r="F10" s="216" t="str">
        <f>IF(ISERROR(VLOOKUP(B10,'KAYIT LİSTESİ'!$B$4:$H$897,6,0)),"",(VLOOKUP(B10,'KAYIT LİSTESİ'!$B$4:$H$897,6,0)))</f>
        <v>İSTANBUL-OLİMPİK SPOR</v>
      </c>
      <c r="G10" s="131"/>
      <c r="H10" s="235"/>
      <c r="I10" s="72">
        <v>4</v>
      </c>
      <c r="J10" s="72">
        <v>4</v>
      </c>
      <c r="K10" s="215" t="s">
        <v>44</v>
      </c>
      <c r="L10" s="292">
        <f>IF(ISERROR(VLOOKUP(K10,'KAYIT LİSTESİ'!$B$4:$H$897,2,0)),"",(VLOOKUP(K10,'KAYIT LİSTESİ'!$B$4:$H$897,2,0)))</f>
        <v>604</v>
      </c>
      <c r="M10" s="130">
        <f>IF(ISERROR(VLOOKUP(K10,'KAYIT LİSTESİ'!$B$4:$H$897,4,0)),"",(VLOOKUP(K10,'KAYIT LİSTESİ'!$B$4:$H$897,4,0)))</f>
        <v>33217</v>
      </c>
      <c r="N10" s="216" t="str">
        <f>IF(ISERROR(VLOOKUP(K10,'KAYIT LİSTESİ'!$B$4:$H$897,5,0)),"",(VLOOKUP(K10,'KAYIT LİSTESİ'!$B$4:$H$897,5,0)))</f>
        <v>FATMA TUĞÇE SAVAŞ</v>
      </c>
      <c r="O10" s="216" t="str">
        <f>IF(ISERROR(VLOOKUP(K10,'KAYIT LİSTESİ'!$B$4:$H$897,6,0)),"",(VLOOKUP(K10,'KAYIT LİSTESİ'!$B$4:$H$897,6,0)))</f>
        <v>İSTANBUL-OLİMPİK SPOR</v>
      </c>
      <c r="P10" s="131"/>
    </row>
    <row r="11" spans="1:16" ht="29.25" customHeight="1">
      <c r="A11" s="72">
        <v>5</v>
      </c>
      <c r="B11" s="215" t="s">
        <v>108</v>
      </c>
      <c r="C11" s="292">
        <f>IF(ISERROR(VLOOKUP(B11,'KAYIT LİSTESİ'!$B$4:$H$897,2,0)),"",(VLOOKUP(B11,'KAYIT LİSTESİ'!$B$4:$H$897,2,0)))</f>
        <v>651</v>
      </c>
      <c r="D11" s="130">
        <f>IF(ISERROR(VLOOKUP(B11,'KAYIT LİSTESİ'!$B$4:$H$897,4,0)),"",(VLOOKUP(B11,'KAYIT LİSTESİ'!$B$4:$H$897,4,0)))</f>
        <v>35770</v>
      </c>
      <c r="E11" s="216" t="str">
        <f>IF(ISERROR(VLOOKUP(B11,'KAYIT LİSTESİ'!$B$4:$H$897,5,0)),"",(VLOOKUP(B11,'KAYIT LİSTESİ'!$B$4:$H$897,5,0)))</f>
        <v>SENA ÇAKIR</v>
      </c>
      <c r="F11" s="216" t="str">
        <f>IF(ISERROR(VLOOKUP(B11,'KAYIT LİSTESİ'!$B$4:$H$897,6,0)),"",(VLOOKUP(B11,'KAYIT LİSTESİ'!$B$4:$H$897,6,0)))</f>
        <v>SAKARYA-B.Ş.BLD.SPOR</v>
      </c>
      <c r="G11" s="131"/>
      <c r="H11" s="235"/>
      <c r="I11" s="72">
        <v>5</v>
      </c>
      <c r="J11" s="72">
        <v>5</v>
      </c>
      <c r="K11" s="215" t="s">
        <v>45</v>
      </c>
      <c r="L11" s="292">
        <f>IF(ISERROR(VLOOKUP(K11,'KAYIT LİSTESİ'!$B$4:$H$897,2,0)),"",(VLOOKUP(K11,'KAYIT LİSTESİ'!$B$4:$H$897,2,0)))</f>
        <v>645</v>
      </c>
      <c r="M11" s="130">
        <f>IF(ISERROR(VLOOKUP(K11,'KAYIT LİSTESİ'!$B$4:$H$897,4,0)),"",(VLOOKUP(K11,'KAYIT LİSTESİ'!$B$4:$H$897,4,0)))</f>
        <v>35251</v>
      </c>
      <c r="N11" s="216" t="str">
        <f>IF(ISERROR(VLOOKUP(K11,'KAYIT LİSTESİ'!$B$4:$H$897,5,0)),"",(VLOOKUP(K11,'KAYIT LİSTESİ'!$B$4:$H$897,5,0)))</f>
        <v>CEREN ÇITAKOĞLU</v>
      </c>
      <c r="O11" s="216" t="str">
        <f>IF(ISERROR(VLOOKUP(K11,'KAYIT LİSTESİ'!$B$4:$H$897,6,0)),"",(VLOOKUP(K11,'KAYIT LİSTESİ'!$B$4:$H$897,6,0)))</f>
        <v>SAKARYA-B.Ş.BLD.SPOR</v>
      </c>
      <c r="P11" s="131"/>
    </row>
    <row r="12" spans="1:16" ht="29.25" customHeight="1">
      <c r="A12" s="72">
        <v>6</v>
      </c>
      <c r="B12" s="215" t="s">
        <v>109</v>
      </c>
      <c r="C12" s="292">
        <f>IF(ISERROR(VLOOKUP(B12,'KAYIT LİSTESİ'!$B$4:$H$897,2,0)),"",(VLOOKUP(B12,'KAYIT LİSTESİ'!$B$4:$H$897,2,0)))</f>
        <v>658</v>
      </c>
      <c r="D12" s="130">
        <f>IF(ISERROR(VLOOKUP(B12,'KAYIT LİSTESİ'!$B$4:$H$897,4,0)),"",(VLOOKUP(B12,'KAYIT LİSTESİ'!$B$4:$H$897,4,0)))</f>
        <v>34176</v>
      </c>
      <c r="E12" s="216" t="str">
        <f>IF(ISERROR(VLOOKUP(B12,'KAYIT LİSTESİ'!$B$4:$H$897,5,0)),"",(VLOOKUP(B12,'KAYIT LİSTESİ'!$B$4:$H$897,5,0)))</f>
        <v>NURTEN BÜYÜK</v>
      </c>
      <c r="F12" s="216" t="str">
        <f>IF(ISERROR(VLOOKUP(B12,'KAYIT LİSTESİ'!$B$4:$H$897,6,0)),"",(VLOOKUP(B12,'KAYIT LİSTESİ'!$B$4:$H$897,6,0)))</f>
        <v>MERSİN-B.Ş.BLD. SPOR</v>
      </c>
      <c r="G12" s="131"/>
      <c r="H12" s="235"/>
      <c r="I12" s="72">
        <v>6</v>
      </c>
      <c r="J12" s="72">
        <v>6</v>
      </c>
      <c r="K12" s="215" t="s">
        <v>46</v>
      </c>
      <c r="L12" s="292">
        <f>IF(ISERROR(VLOOKUP(K12,'KAYIT LİSTESİ'!$B$4:$H$897,2,0)),"",(VLOOKUP(K12,'KAYIT LİSTESİ'!$B$4:$H$897,2,0)))</f>
        <v>659</v>
      </c>
      <c r="M12" s="130">
        <f>IF(ISERROR(VLOOKUP(K12,'KAYIT LİSTESİ'!$B$4:$H$897,4,0)),"",(VLOOKUP(K12,'KAYIT LİSTESİ'!$B$4:$H$897,4,0)))</f>
        <v>33311</v>
      </c>
      <c r="N12" s="216" t="str">
        <f>IF(ISERROR(VLOOKUP(K12,'KAYIT LİSTESİ'!$B$4:$H$897,5,0)),"",(VLOOKUP(K12,'KAYIT LİSTESİ'!$B$4:$H$897,5,0)))</f>
        <v>SİBEL KOÇ</v>
      </c>
      <c r="O12" s="216" t="str">
        <f>IF(ISERROR(VLOOKUP(K12,'KAYIT LİSTESİ'!$B$4:$H$897,6,0)),"",(VLOOKUP(K12,'KAYIT LİSTESİ'!$B$4:$H$897,6,0)))</f>
        <v>MERSİN-B.Ş.BLD. SPOR</v>
      </c>
      <c r="P12" s="131"/>
    </row>
    <row r="13" spans="1:16" ht="29.25" customHeight="1">
      <c r="A13" s="72">
        <v>7</v>
      </c>
      <c r="B13" s="215" t="s">
        <v>110</v>
      </c>
      <c r="C13" s="292">
        <f>IF(ISERROR(VLOOKUP(B13,'KAYIT LİSTESİ'!$B$4:$H$897,2,0)),"",(VLOOKUP(B13,'KAYIT LİSTESİ'!$B$4:$H$897,2,0)))</f>
        <v>641</v>
      </c>
      <c r="D13" s="130">
        <f>IF(ISERROR(VLOOKUP(B13,'KAYIT LİSTESİ'!$B$4:$H$897,4,0)),"",(VLOOKUP(B13,'KAYIT LİSTESİ'!$B$4:$H$897,4,0)))</f>
        <v>31992</v>
      </c>
      <c r="E13" s="216" t="str">
        <f>IF(ISERROR(VLOOKUP(B13,'KAYIT LİSTESİ'!$B$4:$H$897,5,0)),"",(VLOOKUP(B13,'KAYIT LİSTESİ'!$B$4:$H$897,5,0)))</f>
        <v>SİBEL SAKABAŞI</v>
      </c>
      <c r="F13" s="216" t="str">
        <f>IF(ISERROR(VLOOKUP(B13,'KAYIT LİSTESİ'!$B$4:$H$897,6,0)),"",(VLOOKUP(B13,'KAYIT LİSTESİ'!$B$4:$H$897,6,0)))</f>
        <v>MERSİN-MESKİ SPOR</v>
      </c>
      <c r="G13" s="131"/>
      <c r="H13" s="235"/>
      <c r="I13" s="72">
        <v>7</v>
      </c>
      <c r="J13" s="72">
        <v>7</v>
      </c>
      <c r="K13" s="215" t="s">
        <v>243</v>
      </c>
      <c r="L13" s="292">
        <f>IF(ISERROR(VLOOKUP(K13,'KAYIT LİSTESİ'!$B$4:$H$897,2,0)),"",(VLOOKUP(K13,'KAYIT LİSTESİ'!$B$4:$H$897,2,0)))</f>
        <v>638</v>
      </c>
      <c r="M13" s="130">
        <f>IF(ISERROR(VLOOKUP(K13,'KAYIT LİSTESİ'!$B$4:$H$897,4,0)),"",(VLOOKUP(K13,'KAYIT LİSTESİ'!$B$4:$H$897,4,0)))</f>
        <v>33725</v>
      </c>
      <c r="N13" s="216" t="str">
        <f>IF(ISERROR(VLOOKUP(K13,'KAYIT LİSTESİ'!$B$4:$H$897,5,0)),"",(VLOOKUP(K13,'KAYIT LİSTESİ'!$B$4:$H$897,5,0)))</f>
        <v>MERYEM KASAP</v>
      </c>
      <c r="O13" s="216" t="str">
        <f>IF(ISERROR(VLOOKUP(K13,'KAYIT LİSTESİ'!$B$4:$H$897,6,0)),"",(VLOOKUP(K13,'KAYIT LİSTESİ'!$B$4:$H$897,6,0)))</f>
        <v>MERSİN-MESKİ SPOR</v>
      </c>
      <c r="P13" s="131"/>
    </row>
    <row r="14" spans="1:16" ht="29.25" customHeight="1">
      <c r="A14" s="72">
        <v>8</v>
      </c>
      <c r="B14" s="215" t="s">
        <v>111</v>
      </c>
      <c r="C14" s="292">
        <f>IF(ISERROR(VLOOKUP(B14,'KAYIT LİSTESİ'!$B$4:$H$897,2,0)),"",(VLOOKUP(B14,'KAYIT LİSTESİ'!$B$4:$H$897,2,0)))</f>
        <v>629</v>
      </c>
      <c r="D14" s="130">
        <f>IF(ISERROR(VLOOKUP(B14,'KAYIT LİSTESİ'!$B$4:$H$897,4,0)),"",(VLOOKUP(B14,'KAYIT LİSTESİ'!$B$4:$H$897,4,0)))</f>
        <v>35043</v>
      </c>
      <c r="E14" s="216" t="str">
        <f>IF(ISERROR(VLOOKUP(B14,'KAYIT LİSTESİ'!$B$4:$H$897,5,0)),"",(VLOOKUP(B14,'KAYIT LİSTESİ'!$B$4:$H$897,5,0)))</f>
        <v>YAPRAK YÜKSEL</v>
      </c>
      <c r="F14" s="216" t="str">
        <f>IF(ISERROR(VLOOKUP(B14,'KAYIT LİSTESİ'!$B$4:$H$897,6,0)),"",(VLOOKUP(B14,'KAYIT LİSTESİ'!$B$4:$H$897,6,0)))</f>
        <v>RİZE-REŞADİYE ZİHNİ DERİN S.K.</v>
      </c>
      <c r="G14" s="131"/>
      <c r="H14" s="235"/>
      <c r="I14" s="72">
        <v>8</v>
      </c>
      <c r="J14" s="72">
        <v>8</v>
      </c>
      <c r="K14" s="215" t="s">
        <v>244</v>
      </c>
      <c r="L14" s="292">
        <f>IF(ISERROR(VLOOKUP(K14,'KAYIT LİSTESİ'!$B$4:$H$897,2,0)),"",(VLOOKUP(K14,'KAYIT LİSTESİ'!$B$4:$H$897,2,0)))</f>
        <v>628</v>
      </c>
      <c r="M14" s="130">
        <f>IF(ISERROR(VLOOKUP(K14,'KAYIT LİSTESİ'!$B$4:$H$897,4,0)),"",(VLOOKUP(K14,'KAYIT LİSTESİ'!$B$4:$H$897,4,0)))</f>
        <v>33342</v>
      </c>
      <c r="N14" s="216" t="str">
        <f>IF(ISERROR(VLOOKUP(K14,'KAYIT LİSTESİ'!$B$4:$H$897,5,0)),"",(VLOOKUP(K14,'KAYIT LİSTESİ'!$B$4:$H$897,5,0)))</f>
        <v>SİBEL ATASOY</v>
      </c>
      <c r="O14" s="216" t="str">
        <f>IF(ISERROR(VLOOKUP(K14,'KAYIT LİSTESİ'!$B$4:$H$897,6,0)),"",(VLOOKUP(K14,'KAYIT LİSTESİ'!$B$4:$H$897,6,0)))</f>
        <v>RİZE-REŞADİYE ZİHNİ DERİN S.K.</v>
      </c>
      <c r="P14" s="131"/>
    </row>
    <row r="15" spans="1:16" ht="29.25" customHeight="1">
      <c r="A15" s="441" t="s">
        <v>17</v>
      </c>
      <c r="B15" s="442"/>
      <c r="C15" s="442"/>
      <c r="D15" s="442"/>
      <c r="E15" s="442"/>
      <c r="F15" s="442"/>
      <c r="G15" s="442"/>
      <c r="H15" s="234"/>
      <c r="I15" s="75">
        <v>9</v>
      </c>
      <c r="J15" s="435" t="s">
        <v>249</v>
      </c>
      <c r="K15" s="435"/>
      <c r="L15" s="435"/>
      <c r="M15" s="435"/>
      <c r="N15" s="435"/>
      <c r="O15" s="435"/>
      <c r="P15" s="435"/>
    </row>
    <row r="16" spans="1:16" ht="29.25" customHeight="1">
      <c r="A16" s="204" t="s">
        <v>12</v>
      </c>
      <c r="B16" s="204" t="s">
        <v>61</v>
      </c>
      <c r="C16" s="204" t="s">
        <v>60</v>
      </c>
      <c r="D16" s="205" t="s">
        <v>13</v>
      </c>
      <c r="E16" s="206" t="s">
        <v>14</v>
      </c>
      <c r="F16" s="206" t="s">
        <v>424</v>
      </c>
      <c r="G16" s="204" t="s">
        <v>130</v>
      </c>
      <c r="H16" s="234"/>
      <c r="I16" s="75">
        <v>10</v>
      </c>
      <c r="J16" s="433" t="s">
        <v>6</v>
      </c>
      <c r="K16" s="436"/>
      <c r="L16" s="433" t="s">
        <v>59</v>
      </c>
      <c r="M16" s="433" t="s">
        <v>21</v>
      </c>
      <c r="N16" s="433" t="s">
        <v>7</v>
      </c>
      <c r="O16" s="433" t="s">
        <v>424</v>
      </c>
      <c r="P16" s="433" t="s">
        <v>130</v>
      </c>
    </row>
    <row r="17" spans="1:16" ht="29.25" customHeight="1">
      <c r="A17" s="72">
        <v>1</v>
      </c>
      <c r="B17" s="215" t="s">
        <v>112</v>
      </c>
      <c r="C17" s="292">
        <f>IF(ISERROR(VLOOKUP(B17,'KAYIT LİSTESİ'!$B$4:$H$897,2,0)),"",(VLOOKUP(B17,'KAYIT LİSTESİ'!$B$4:$H$897,2,0)))</f>
      </c>
      <c r="D17" s="130">
        <f>IF(ISERROR(VLOOKUP(B17,'KAYIT LİSTESİ'!$B$4:$H$897,4,0)),"",(VLOOKUP(B17,'KAYIT LİSTESİ'!$B$4:$H$897,4,0)))</f>
      </c>
      <c r="E17" s="216">
        <f>IF(ISERROR(VLOOKUP(B17,'KAYIT LİSTESİ'!$B$4:$H$897,5,0)),"",(VLOOKUP(B17,'KAYIT LİSTESİ'!$B$4:$H$897,5,0)))</f>
      </c>
      <c r="F17" s="216">
        <f>IF(ISERROR(VLOOKUP(B17,'KAYIT LİSTESİ'!$B$4:$H$897,6,0)),"",(VLOOKUP(B17,'KAYIT LİSTESİ'!$B$4:$H$897,6,0)))</f>
      </c>
      <c r="G17" s="131"/>
      <c r="H17" s="234"/>
      <c r="I17" s="75">
        <v>11</v>
      </c>
      <c r="J17" s="434"/>
      <c r="K17" s="436"/>
      <c r="L17" s="434"/>
      <c r="M17" s="434"/>
      <c r="N17" s="434"/>
      <c r="O17" s="434"/>
      <c r="P17" s="434"/>
    </row>
    <row r="18" spans="1:16" ht="29.25" customHeight="1">
      <c r="A18" s="72">
        <v>2</v>
      </c>
      <c r="B18" s="215" t="s">
        <v>113</v>
      </c>
      <c r="C18" s="292">
        <f>IF(ISERROR(VLOOKUP(B18,'KAYIT LİSTESİ'!$B$4:$H$897,2,0)),"",(VLOOKUP(B18,'KAYIT LİSTESİ'!$B$4:$H$897,2,0)))</f>
      </c>
      <c r="D18" s="130">
        <f>IF(ISERROR(VLOOKUP(B18,'KAYIT LİSTESİ'!$B$4:$H$897,4,0)),"",(VLOOKUP(B18,'KAYIT LİSTESİ'!$B$4:$H$897,4,0)))</f>
      </c>
      <c r="E18" s="216">
        <f>IF(ISERROR(VLOOKUP(B18,'KAYIT LİSTESİ'!$B$4:$H$897,5,0)),"",(VLOOKUP(B18,'KAYIT LİSTESİ'!$B$4:$H$897,5,0)))</f>
      </c>
      <c r="F18" s="216">
        <f>IF(ISERROR(VLOOKUP(B18,'KAYIT LİSTESİ'!$B$4:$H$897,6,0)),"",(VLOOKUP(B18,'KAYIT LİSTESİ'!$B$4:$H$897,6,0)))</f>
      </c>
      <c r="G18" s="131"/>
      <c r="H18" s="234"/>
      <c r="I18" s="75">
        <v>12</v>
      </c>
      <c r="J18" s="72">
        <v>1</v>
      </c>
      <c r="K18" s="215" t="s">
        <v>250</v>
      </c>
      <c r="L18" s="295">
        <f>IF(ISERROR(VLOOKUP(K18,'KAYIT LİSTESİ'!$B$4:$H$897,2,0)),"",(VLOOKUP(K18,'KAYIT LİSTESİ'!$B$4:$H$897,2,0)))</f>
        <v>619</v>
      </c>
      <c r="M18" s="217">
        <f>IF(ISERROR(VLOOKUP(K18,'KAYIT LİSTESİ'!$B$4:$H$897,4,0)),"",(VLOOKUP(K18,'KAYIT LİSTESİ'!$B$4:$H$897,4,0)))</f>
        <v>33186</v>
      </c>
      <c r="N18" s="240" t="str">
        <f>IF(ISERROR(VLOOKUP(K18,'KAYIT LİSTESİ'!$B$4:$H$897,5,0)),"",(VLOOKUP(K18,'KAYIT LİSTESİ'!$B$4:$H$897,5,0)))</f>
        <v>AŞKIN NUR KARAKOÇ</v>
      </c>
      <c r="O18" s="240" t="str">
        <f>IF(ISERROR(VLOOKUP(K18,'KAYIT LİSTESİ'!$B$4:$H$897,6,0)),"",(VLOOKUP(K18,'KAYIT LİSTESİ'!$B$4:$H$897,6,0)))</f>
        <v>RİZE-REŞADİYE ZİHNİ DERİN S.K.</v>
      </c>
      <c r="P18" s="218"/>
    </row>
    <row r="19" spans="1:16" ht="29.25" customHeight="1">
      <c r="A19" s="72">
        <v>3</v>
      </c>
      <c r="B19" s="215" t="s">
        <v>114</v>
      </c>
      <c r="C19" s="292">
        <f>IF(ISERROR(VLOOKUP(B19,'KAYIT LİSTESİ'!$B$4:$H$897,2,0)),"",(VLOOKUP(B19,'KAYIT LİSTESİ'!$B$4:$H$897,2,0)))</f>
      </c>
      <c r="D19" s="130">
        <f>IF(ISERROR(VLOOKUP(B19,'KAYIT LİSTESİ'!$B$4:$H$897,4,0)),"",(VLOOKUP(B19,'KAYIT LİSTESİ'!$B$4:$H$897,4,0)))</f>
      </c>
      <c r="E19" s="216">
        <f>IF(ISERROR(VLOOKUP(B19,'KAYIT LİSTESİ'!$B$4:$H$897,5,0)),"",(VLOOKUP(B19,'KAYIT LİSTESİ'!$B$4:$H$897,5,0)))</f>
      </c>
      <c r="F19" s="216">
        <f>IF(ISERROR(VLOOKUP(B19,'KAYIT LİSTESİ'!$B$4:$H$897,6,0)),"",(VLOOKUP(B19,'KAYIT LİSTESİ'!$B$4:$H$897,6,0)))</f>
      </c>
      <c r="G19" s="131"/>
      <c r="H19" s="234"/>
      <c r="I19" s="75">
        <v>13</v>
      </c>
      <c r="J19" s="72">
        <v>2</v>
      </c>
      <c r="K19" s="215" t="s">
        <v>251</v>
      </c>
      <c r="L19" s="295">
        <f>IF(ISERROR(VLOOKUP(K19,'KAYIT LİSTESİ'!$B$4:$H$897,2,0)),"",(VLOOKUP(K19,'KAYIT LİSTESİ'!$B$4:$H$897,2,0)))</f>
        <v>666</v>
      </c>
      <c r="M19" s="217">
        <f>IF(ISERROR(VLOOKUP(K19,'KAYIT LİSTESİ'!$B$4:$H$897,4,0)),"",(VLOOKUP(K19,'KAYIT LİSTESİ'!$B$4:$H$897,4,0)))</f>
        <v>35087</v>
      </c>
      <c r="N19" s="240" t="str">
        <f>IF(ISERROR(VLOOKUP(K19,'KAYIT LİSTESİ'!$B$4:$H$897,5,0)),"",(VLOOKUP(K19,'KAYIT LİSTESİ'!$B$4:$H$897,5,0)))</f>
        <v>EDA DAŞDAN</v>
      </c>
      <c r="O19" s="240" t="str">
        <f>IF(ISERROR(VLOOKUP(K19,'KAYIT LİSTESİ'!$B$4:$H$897,6,0)),"",(VLOOKUP(K19,'KAYIT LİSTESİ'!$B$4:$H$897,6,0)))</f>
        <v>BURSA-OSMANGAZİ BLD.SP.</v>
      </c>
      <c r="P19" s="218"/>
    </row>
    <row r="20" spans="1:16" ht="29.25" customHeight="1">
      <c r="A20" s="72">
        <v>4</v>
      </c>
      <c r="B20" s="215" t="s">
        <v>115</v>
      </c>
      <c r="C20" s="292">
        <f>IF(ISERROR(VLOOKUP(B20,'KAYIT LİSTESİ'!$B$4:$H$897,2,0)),"",(VLOOKUP(B20,'KAYIT LİSTESİ'!$B$4:$H$897,2,0)))</f>
        <v>0</v>
      </c>
      <c r="D20" s="130">
        <f>IF(ISERROR(VLOOKUP(B20,'KAYIT LİSTESİ'!$B$4:$H$897,4,0)),"",(VLOOKUP(B20,'KAYIT LİSTESİ'!$B$4:$H$897,4,0)))</f>
        <v>0</v>
      </c>
      <c r="E20" s="216" t="str">
        <f>IF(ISERROR(VLOOKUP(B20,'KAYIT LİSTESİ'!$B$4:$H$897,5,0)),"",(VLOOKUP(B20,'KAYIT LİSTESİ'!$B$4:$H$897,5,0)))</f>
        <v>YEŞİM BALOĞLU</v>
      </c>
      <c r="F20" s="216" t="str">
        <f>IF(ISERROR(VLOOKUP(B20,'KAYIT LİSTESİ'!$B$4:$H$897,6,0)),"",(VLOOKUP(B20,'KAYIT LİSTESİ'!$B$4:$H$897,6,0)))</f>
        <v>FERDİ İSTANBUL ÜSKÜDAR</v>
      </c>
      <c r="G20" s="131"/>
      <c r="H20" s="234"/>
      <c r="I20" s="75">
        <v>14</v>
      </c>
      <c r="J20" s="72">
        <v>3</v>
      </c>
      <c r="K20" s="215" t="s">
        <v>252</v>
      </c>
      <c r="L20" s="295">
        <f>IF(ISERROR(VLOOKUP(K20,'KAYIT LİSTESİ'!$B$4:$H$897,2,0)),"",(VLOOKUP(K20,'KAYIT LİSTESİ'!$B$4:$H$897,2,0)))</f>
        <v>640</v>
      </c>
      <c r="M20" s="217">
        <f>IF(ISERROR(VLOOKUP(K20,'KAYIT LİSTESİ'!$B$4:$H$897,4,0)),"",(VLOOKUP(K20,'KAYIT LİSTESİ'!$B$4:$H$897,4,0)))</f>
        <v>33970</v>
      </c>
      <c r="N20" s="240" t="str">
        <f>IF(ISERROR(VLOOKUP(K20,'KAYIT LİSTESİ'!$B$4:$H$897,5,0)),"",(VLOOKUP(K20,'KAYIT LİSTESİ'!$B$4:$H$897,5,0)))</f>
        <v>ÖZDE ÖZDOĞAN</v>
      </c>
      <c r="O20" s="240" t="str">
        <f>IF(ISERROR(VLOOKUP(K20,'KAYIT LİSTESİ'!$B$4:$H$897,6,0)),"",(VLOOKUP(K20,'KAYIT LİSTESİ'!$B$4:$H$897,6,0)))</f>
        <v>MERSİN-MESKİ SPOR</v>
      </c>
      <c r="P20" s="218"/>
    </row>
    <row r="21" spans="1:16" ht="29.25" customHeight="1">
      <c r="A21" s="72">
        <v>5</v>
      </c>
      <c r="B21" s="215" t="s">
        <v>116</v>
      </c>
      <c r="C21" s="292">
        <f>IF(ISERROR(VLOOKUP(B21,'KAYIT LİSTESİ'!$B$4:$H$897,2,0)),"",(VLOOKUP(B21,'KAYIT LİSTESİ'!$B$4:$H$897,2,0)))</f>
        <v>0</v>
      </c>
      <c r="D21" s="130">
        <f>IF(ISERROR(VLOOKUP(B21,'KAYIT LİSTESİ'!$B$4:$H$897,4,0)),"",(VLOOKUP(B21,'KAYIT LİSTESİ'!$B$4:$H$897,4,0)))</f>
        <v>0</v>
      </c>
      <c r="E21" s="216" t="str">
        <f>IF(ISERROR(VLOOKUP(B21,'KAYIT LİSTESİ'!$B$4:$H$897,5,0)),"",(VLOOKUP(B21,'KAYIT LİSTESİ'!$B$4:$H$897,5,0)))</f>
        <v>EZGİ DOĞAN</v>
      </c>
      <c r="F21" s="216" t="str">
        <f>IF(ISERROR(VLOOKUP(B21,'KAYIT LİSTESİ'!$B$4:$H$897,6,0)),"",(VLOOKUP(B21,'KAYIT LİSTESİ'!$B$4:$H$897,6,0)))</f>
        <v>FERDİ İSTANBUL BEŞİKTAŞ.J.K</v>
      </c>
      <c r="G21" s="131"/>
      <c r="H21" s="234"/>
      <c r="I21" s="75">
        <v>15</v>
      </c>
      <c r="J21" s="72">
        <v>4</v>
      </c>
      <c r="K21" s="215" t="s">
        <v>253</v>
      </c>
      <c r="L21" s="295">
        <f>IF(ISERROR(VLOOKUP(K21,'KAYIT LİSTESİ'!$B$4:$H$897,2,0)),"",(VLOOKUP(K21,'KAYIT LİSTESİ'!$B$4:$H$897,2,0)))</f>
        <v>618</v>
      </c>
      <c r="M21" s="217">
        <f>IF(ISERROR(VLOOKUP(K21,'KAYIT LİSTESİ'!$B$4:$H$897,4,0)),"",(VLOOKUP(K21,'KAYIT LİSTESİ'!$B$4:$H$897,4,0)))</f>
        <v>31231</v>
      </c>
      <c r="N21" s="240" t="str">
        <f>IF(ISERROR(VLOOKUP(K21,'KAYIT LİSTESİ'!$B$4:$H$897,5,0)),"",(VLOOKUP(K21,'KAYIT LİSTESİ'!$B$4:$H$897,5,0)))</f>
        <v>SEVDA UYGUN</v>
      </c>
      <c r="O21" s="240" t="str">
        <f>IF(ISERROR(VLOOKUP(K21,'KAYIT LİSTESİ'!$B$4:$H$897,6,0)),"",(VLOOKUP(K21,'KAYIT LİSTESİ'!$B$4:$H$897,6,0)))</f>
        <v>İZMİT-MASTER ATLETİZM KLB.</v>
      </c>
      <c r="P21" s="218"/>
    </row>
    <row r="22" spans="1:16" ht="29.25" customHeight="1">
      <c r="A22" s="72">
        <v>6</v>
      </c>
      <c r="B22" s="215" t="s">
        <v>117</v>
      </c>
      <c r="C22" s="292">
        <f>IF(ISERROR(VLOOKUP(B22,'KAYIT LİSTESİ'!$B$4:$H$897,2,0)),"",(VLOOKUP(B22,'KAYIT LİSTESİ'!$B$4:$H$897,2,0)))</f>
        <v>0</v>
      </c>
      <c r="D22" s="130">
        <f>IF(ISERROR(VLOOKUP(B22,'KAYIT LİSTESİ'!$B$4:$H$897,4,0)),"",(VLOOKUP(B22,'KAYIT LİSTESİ'!$B$4:$H$897,4,0)))</f>
        <v>0</v>
      </c>
      <c r="E22" s="216" t="str">
        <f>IF(ISERROR(VLOOKUP(B22,'KAYIT LİSTESİ'!$B$4:$H$897,5,0)),"",(VLOOKUP(B22,'KAYIT LİSTESİ'!$B$4:$H$897,5,0)))</f>
        <v>EZGİ ŞAYIR</v>
      </c>
      <c r="F22" s="216" t="str">
        <f>IF(ISERROR(VLOOKUP(B22,'KAYIT LİSTESİ'!$B$4:$H$897,6,0)),"",(VLOOKUP(B22,'KAYIT LİSTESİ'!$B$4:$H$897,6,0)))</f>
        <v>FERDİ İSTANBUL BEŞİKTAŞ.J.K</v>
      </c>
      <c r="G22" s="131"/>
      <c r="H22" s="234"/>
      <c r="I22" s="75">
        <v>16</v>
      </c>
      <c r="J22" s="72">
        <v>5</v>
      </c>
      <c r="K22" s="215" t="s">
        <v>254</v>
      </c>
      <c r="L22" s="295">
        <f>IF(ISERROR(VLOOKUP(K22,'KAYIT LİSTESİ'!$B$4:$H$897,2,0)),"",(VLOOKUP(K22,'KAYIT LİSTESİ'!$B$4:$H$897,2,0)))</f>
        <v>656</v>
      </c>
      <c r="M22" s="217">
        <f>IF(ISERROR(VLOOKUP(K22,'KAYIT LİSTESİ'!$B$4:$H$897,4,0)),"",(VLOOKUP(K22,'KAYIT LİSTESİ'!$B$4:$H$897,4,0)))</f>
        <v>35065</v>
      </c>
      <c r="N22" s="240" t="str">
        <f>IF(ISERROR(VLOOKUP(K22,'KAYIT LİSTESİ'!$B$4:$H$897,5,0)),"",(VLOOKUP(K22,'KAYIT LİSTESİ'!$B$4:$H$897,5,0)))</f>
        <v>ESRA AKBAŞ</v>
      </c>
      <c r="O22" s="240" t="str">
        <f>IF(ISERROR(VLOOKUP(K22,'KAYIT LİSTESİ'!$B$4:$H$897,6,0)),"",(VLOOKUP(K22,'KAYIT LİSTESİ'!$B$4:$H$897,6,0)))</f>
        <v>MERSİN-B.Ş.BLD. SPOR</v>
      </c>
      <c r="P22" s="218"/>
    </row>
    <row r="23" spans="1:16" ht="29.25" customHeight="1">
      <c r="A23" s="443" t="s">
        <v>207</v>
      </c>
      <c r="B23" s="443"/>
      <c r="C23" s="443"/>
      <c r="D23" s="443"/>
      <c r="E23" s="443"/>
      <c r="F23" s="443"/>
      <c r="G23" s="443"/>
      <c r="H23" s="236"/>
      <c r="J23" s="72">
        <v>6</v>
      </c>
      <c r="K23" s="215" t="s">
        <v>255</v>
      </c>
      <c r="L23" s="295">
        <f>IF(ISERROR(VLOOKUP(K23,'KAYIT LİSTESİ'!$B$4:$H$897,2,0)),"",(VLOOKUP(K23,'KAYIT LİSTESİ'!$B$4:$H$897,2,0)))</f>
        <v>645</v>
      </c>
      <c r="M23" s="217">
        <f>IF(ISERROR(VLOOKUP(K23,'KAYIT LİSTESİ'!$B$4:$H$897,4,0)),"",(VLOOKUP(K23,'KAYIT LİSTESİ'!$B$4:$H$897,4,0)))</f>
        <v>35251</v>
      </c>
      <c r="N23" s="240" t="str">
        <f>IF(ISERROR(VLOOKUP(K23,'KAYIT LİSTESİ'!$B$4:$H$897,5,0)),"",(VLOOKUP(K23,'KAYIT LİSTESİ'!$B$4:$H$897,5,0)))</f>
        <v>CEREN ÇITAKOĞLU</v>
      </c>
      <c r="O23" s="240" t="str">
        <f>IF(ISERROR(VLOOKUP(K23,'KAYIT LİSTESİ'!$B$4:$H$897,6,0)),"",(VLOOKUP(K23,'KAYIT LİSTESİ'!$B$4:$H$897,6,0)))</f>
        <v>SAKARYA-B.Ş.BLD.SPOR</v>
      </c>
      <c r="P23" s="218"/>
    </row>
    <row r="24" spans="1:16" ht="29.25" customHeight="1">
      <c r="A24" s="441" t="s">
        <v>16</v>
      </c>
      <c r="B24" s="442"/>
      <c r="C24" s="442"/>
      <c r="D24" s="442"/>
      <c r="E24" s="442"/>
      <c r="F24" s="442"/>
      <c r="G24" s="442"/>
      <c r="H24" s="237"/>
      <c r="J24" s="72">
        <v>7</v>
      </c>
      <c r="K24" s="215" t="s">
        <v>256</v>
      </c>
      <c r="L24" s="295">
        <f>IF(ISERROR(VLOOKUP(K24,'KAYIT LİSTESİ'!$B$4:$H$897,2,0)),"",(VLOOKUP(K24,'KAYIT LİSTESİ'!$B$4:$H$897,2,0)))</f>
        <v>602</v>
      </c>
      <c r="M24" s="217">
        <f>IF(ISERROR(VLOOKUP(K24,'KAYIT LİSTESİ'!$B$4:$H$897,4,0)),"",(VLOOKUP(K24,'KAYIT LİSTESİ'!$B$4:$H$897,4,0)))</f>
        <v>32992</v>
      </c>
      <c r="N24" s="240" t="str">
        <f>IF(ISERROR(VLOOKUP(K24,'KAYIT LİSTESİ'!$B$4:$H$897,5,0)),"",(VLOOKUP(K24,'KAYIT LİSTESİ'!$B$4:$H$897,5,0)))</f>
        <v>ÇAĞLA FADILLIOĞLU</v>
      </c>
      <c r="O24" s="240" t="str">
        <f>IF(ISERROR(VLOOKUP(K24,'KAYIT LİSTESİ'!$B$4:$H$897,6,0)),"",(VLOOKUP(K24,'KAYIT LİSTESİ'!$B$4:$H$897,6,0)))</f>
        <v>İSTANBUL-OLİMPİK SPOR</v>
      </c>
      <c r="P24" s="218"/>
    </row>
    <row r="25" spans="1:16" ht="29.25" customHeight="1">
      <c r="A25" s="204" t="s">
        <v>12</v>
      </c>
      <c r="B25" s="204" t="s">
        <v>61</v>
      </c>
      <c r="C25" s="204" t="s">
        <v>60</v>
      </c>
      <c r="D25" s="205" t="s">
        <v>13</v>
      </c>
      <c r="E25" s="206" t="s">
        <v>14</v>
      </c>
      <c r="F25" s="206" t="s">
        <v>424</v>
      </c>
      <c r="G25" s="204" t="s">
        <v>130</v>
      </c>
      <c r="H25" s="238"/>
      <c r="J25" s="72">
        <v>8</v>
      </c>
      <c r="K25" s="215" t="s">
        <v>257</v>
      </c>
      <c r="L25" s="295">
        <f>IF(ISERROR(VLOOKUP(K25,'KAYIT LİSTESİ'!$B$4:$H$897,2,0)),"",(VLOOKUP(K25,'KAYIT LİSTESİ'!$B$4:$H$897,2,0)))</f>
        <v>0</v>
      </c>
      <c r="M25" s="217">
        <f>IF(ISERROR(VLOOKUP(K25,'KAYIT LİSTESİ'!$B$4:$H$897,4,0)),"",(VLOOKUP(K25,'KAYIT LİSTESİ'!$B$4:$H$897,4,0)))</f>
        <v>0</v>
      </c>
      <c r="N25" s="240" t="str">
        <f>IF(ISERROR(VLOOKUP(K25,'KAYIT LİSTESİ'!$B$4:$H$897,5,0)),"",(VLOOKUP(K25,'KAYIT LİSTESİ'!$B$4:$H$897,5,0)))</f>
        <v>ELMAS SEDA FIRTINA</v>
      </c>
      <c r="O25" s="240" t="str">
        <f>IF(ISERROR(VLOOKUP(K25,'KAYIT LİSTESİ'!$B$4:$H$897,6,0)),"",(VLOOKUP(K25,'KAYIT LİSTESİ'!$B$4:$H$897,6,0)))</f>
        <v>FERDİ İSTANBUL ENKA</v>
      </c>
      <c r="P25" s="218"/>
    </row>
    <row r="26" spans="1:16" ht="29.25" customHeight="1">
      <c r="A26" s="22">
        <v>1</v>
      </c>
      <c r="B26" s="23" t="s">
        <v>177</v>
      </c>
      <c r="C26" s="294">
        <f>IF(ISERROR(VLOOKUP(B26,'KAYIT LİSTESİ'!$B$4:$H$897,2,0)),"",(VLOOKUP(B26,'KAYIT LİSTESİ'!$B$4:$H$897,2,0)))</f>
        <v>671</v>
      </c>
      <c r="D26" s="25">
        <f>IF(ISERROR(VLOOKUP(B26,'KAYIT LİSTESİ'!$B$4:$H$897,4,0)),"",(VLOOKUP(B26,'KAYIT LİSTESİ'!$B$4:$H$897,4,0)))</f>
        <v>35324</v>
      </c>
      <c r="E26" s="51" t="str">
        <f>IF(ISERROR(VLOOKUP(B26,'KAYIT LİSTESİ'!$B$4:$H$897,5,0)),"",(VLOOKUP(B26,'KAYIT LİSTESİ'!$B$4:$H$897,5,0)))</f>
        <v>RUMEYSA EFE</v>
      </c>
      <c r="F26" s="51" t="str">
        <f>IF(ISERROR(VLOOKUP(B26,'KAYIT LİSTESİ'!$B$4:$H$897,6,0)),"",(VLOOKUP(B26,'KAYIT LİSTESİ'!$B$4:$H$897,6,0)))</f>
        <v>BURSA-OSMANGAZİ BLD.SP.</v>
      </c>
      <c r="G26" s="26"/>
      <c r="H26" s="239"/>
      <c r="J26" s="435" t="s">
        <v>209</v>
      </c>
      <c r="K26" s="435"/>
      <c r="L26" s="435"/>
      <c r="M26" s="435"/>
      <c r="N26" s="435"/>
      <c r="O26" s="435"/>
      <c r="P26" s="435"/>
    </row>
    <row r="27" spans="1:16" ht="29.25" customHeight="1">
      <c r="A27" s="22">
        <v>2</v>
      </c>
      <c r="B27" s="23" t="s">
        <v>178</v>
      </c>
      <c r="C27" s="294">
        <f>IF(ISERROR(VLOOKUP(B27,'KAYIT LİSTESİ'!$B$4:$H$897,2,0)),"",(VLOOKUP(B27,'KAYIT LİSTESİ'!$B$4:$H$897,2,0)))</f>
        <v>609</v>
      </c>
      <c r="D27" s="25">
        <f>IF(ISERROR(VLOOKUP(B27,'KAYIT LİSTESİ'!$B$4:$H$897,4,0)),"",(VLOOKUP(B27,'KAYIT LİSTESİ'!$B$4:$H$897,4,0)))</f>
        <v>35006</v>
      </c>
      <c r="E27" s="51" t="str">
        <f>IF(ISERROR(VLOOKUP(B27,'KAYIT LİSTESİ'!$B$4:$H$897,5,0)),"",(VLOOKUP(B27,'KAYIT LİSTESİ'!$B$4:$H$897,5,0)))</f>
        <v>BEYZA ÇAYLIYAK</v>
      </c>
      <c r="F27" s="51" t="str">
        <f>IF(ISERROR(VLOOKUP(B27,'KAYIT LİSTESİ'!$B$4:$H$897,6,0)),"",(VLOOKUP(B27,'KAYIT LİSTESİ'!$B$4:$H$897,6,0)))</f>
        <v>İZMİT-MASTER ATLETİZM KLB.</v>
      </c>
      <c r="G27" s="26"/>
      <c r="H27" s="239"/>
      <c r="J27" s="433" t="s">
        <v>6</v>
      </c>
      <c r="K27" s="436"/>
      <c r="L27" s="433" t="s">
        <v>59</v>
      </c>
      <c r="M27" s="433" t="s">
        <v>21</v>
      </c>
      <c r="N27" s="433" t="s">
        <v>7</v>
      </c>
      <c r="O27" s="433" t="s">
        <v>424</v>
      </c>
      <c r="P27" s="433" t="s">
        <v>130</v>
      </c>
    </row>
    <row r="28" spans="1:16" ht="29.25" customHeight="1">
      <c r="A28" s="22">
        <v>3</v>
      </c>
      <c r="B28" s="23" t="s">
        <v>179</v>
      </c>
      <c r="C28" s="294">
        <f>IF(ISERROR(VLOOKUP(B28,'KAYIT LİSTESİ'!$B$4:$H$897,2,0)),"",(VLOOKUP(B28,'KAYIT LİSTESİ'!$B$4:$H$897,2,0)))</f>
      </c>
      <c r="D28" s="25">
        <f>IF(ISERROR(VLOOKUP(B28,'KAYIT LİSTESİ'!$B$4:$H$897,4,0)),"",(VLOOKUP(B28,'KAYIT LİSTESİ'!$B$4:$H$897,4,0)))</f>
      </c>
      <c r="E28" s="51">
        <f>IF(ISERROR(VLOOKUP(B28,'KAYIT LİSTESİ'!$B$4:$H$897,5,0)),"",(VLOOKUP(B28,'KAYIT LİSTESİ'!$B$4:$H$897,5,0)))</f>
      </c>
      <c r="F28" s="51">
        <f>IF(ISERROR(VLOOKUP(B28,'KAYIT LİSTESİ'!$B$4:$H$897,6,0)),"",(VLOOKUP(B28,'KAYIT LİSTESİ'!$B$4:$H$897,6,0)))</f>
      </c>
      <c r="G28" s="26"/>
      <c r="H28" s="239"/>
      <c r="J28" s="434"/>
      <c r="K28" s="436"/>
      <c r="L28" s="434"/>
      <c r="M28" s="434"/>
      <c r="N28" s="434"/>
      <c r="O28" s="434"/>
      <c r="P28" s="434"/>
    </row>
    <row r="29" spans="1:16" ht="29.25" customHeight="1">
      <c r="A29" s="22">
        <v>4</v>
      </c>
      <c r="B29" s="23" t="s">
        <v>180</v>
      </c>
      <c r="C29" s="294">
        <f>IF(ISERROR(VLOOKUP(B29,'KAYIT LİSTESİ'!$B$4:$H$897,2,0)),"",(VLOOKUP(B29,'KAYIT LİSTESİ'!$B$4:$H$897,2,0)))</f>
        <v>607</v>
      </c>
      <c r="D29" s="25">
        <f>IF(ISERROR(VLOOKUP(B29,'KAYIT LİSTESİ'!$B$4:$H$897,4,0)),"",(VLOOKUP(B29,'KAYIT LİSTESİ'!$B$4:$H$897,4,0)))</f>
        <v>33435</v>
      </c>
      <c r="E29" s="51" t="str">
        <f>IF(ISERROR(VLOOKUP(B29,'KAYIT LİSTESİ'!$B$4:$H$897,5,0)),"",(VLOOKUP(B29,'KAYIT LİSTESİ'!$B$4:$H$897,5,0)))</f>
        <v>SEREN KAYA</v>
      </c>
      <c r="F29" s="51" t="str">
        <f>IF(ISERROR(VLOOKUP(B29,'KAYIT LİSTESİ'!$B$4:$H$897,6,0)),"",(VLOOKUP(B29,'KAYIT LİSTESİ'!$B$4:$H$897,6,0)))</f>
        <v>İSTANBUL-OLİMPİK SPOR</v>
      </c>
      <c r="G29" s="26"/>
      <c r="H29" s="239"/>
      <c r="J29" s="100">
        <v>1</v>
      </c>
      <c r="K29" s="101" t="s">
        <v>210</v>
      </c>
      <c r="L29" s="277">
        <f>IF(ISERROR(VLOOKUP(K29,'KAYIT LİSTESİ'!$B$4:$H$897,2,0)),"",(VLOOKUP(K29,'KAYIT LİSTESİ'!$B$4:$H$897,2,0)))</f>
        <v>626</v>
      </c>
      <c r="M29" s="102">
        <f>IF(ISERROR(VLOOKUP(K29,'KAYIT LİSTESİ'!$B$4:$H$897,4,0)),"",(VLOOKUP(K29,'KAYIT LİSTESİ'!$B$4:$H$897,4,0)))</f>
        <v>29601</v>
      </c>
      <c r="N29" s="185" t="str">
        <f>IF(ISERROR(VLOOKUP(K29,'KAYIT LİSTESİ'!$B$4:$H$897,5,0)),"",(VLOOKUP(K29,'KAYIT LİSTESİ'!$B$4:$H$897,5,0)))</f>
        <v>NURAY GEZER</v>
      </c>
      <c r="O29" s="185" t="str">
        <f>IF(ISERROR(VLOOKUP(K29,'KAYIT LİSTESİ'!$B$4:$H$897,6,0)),"",(VLOOKUP(K29,'KAYIT LİSTESİ'!$B$4:$H$897,6,0)))</f>
        <v>RİZE-REŞADİYE ZİHNİ DERİN S.K.</v>
      </c>
      <c r="P29" s="218"/>
    </row>
    <row r="30" spans="1:16" ht="29.25" customHeight="1">
      <c r="A30" s="22">
        <v>5</v>
      </c>
      <c r="B30" s="23" t="s">
        <v>181</v>
      </c>
      <c r="C30" s="294">
        <f>IF(ISERROR(VLOOKUP(B30,'KAYIT LİSTESİ'!$B$4:$H$897,2,0)),"",(VLOOKUP(B30,'KAYIT LİSTESİ'!$B$4:$H$897,2,0)))</f>
        <v>652</v>
      </c>
      <c r="D30" s="25">
        <f>IF(ISERROR(VLOOKUP(B30,'KAYIT LİSTESİ'!$B$4:$H$897,4,0)),"",(VLOOKUP(B30,'KAYIT LİSTESİ'!$B$4:$H$897,4,0)))</f>
        <v>35751</v>
      </c>
      <c r="E30" s="51" t="str">
        <f>IF(ISERROR(VLOOKUP(B30,'KAYIT LİSTESİ'!$B$4:$H$897,5,0)),"",(VLOOKUP(B30,'KAYIT LİSTESİ'!$B$4:$H$897,5,0)))</f>
        <v>ŞULE ARDA</v>
      </c>
      <c r="F30" s="51" t="str">
        <f>IF(ISERROR(VLOOKUP(B30,'KAYIT LİSTESİ'!$B$4:$H$897,6,0)),"",(VLOOKUP(B30,'KAYIT LİSTESİ'!$B$4:$H$897,6,0)))</f>
        <v>SAKARYA-B.Ş.BLD.SPOR</v>
      </c>
      <c r="G30" s="26"/>
      <c r="H30" s="239"/>
      <c r="J30" s="100">
        <v>2</v>
      </c>
      <c r="K30" s="101" t="s">
        <v>211</v>
      </c>
      <c r="L30" s="277">
        <f>IF(ISERROR(VLOOKUP(K30,'KAYIT LİSTESİ'!$B$4:$H$897,2,0)),"",(VLOOKUP(K30,'KAYIT LİSTESİ'!$B$4:$H$897,2,0)))</f>
        <v>670</v>
      </c>
      <c r="M30" s="102">
        <f>IF(ISERROR(VLOOKUP(K30,'KAYIT LİSTESİ'!$B$4:$H$897,4,0)),"",(VLOOKUP(K30,'KAYIT LİSTESİ'!$B$4:$H$897,4,0)))</f>
        <v>34832</v>
      </c>
      <c r="N30" s="185" t="str">
        <f>IF(ISERROR(VLOOKUP(K30,'KAYIT LİSTESİ'!$B$4:$H$897,5,0)),"",(VLOOKUP(K30,'KAYIT LİSTESİ'!$B$4:$H$897,5,0)))</f>
        <v>MELİKE KARA</v>
      </c>
      <c r="O30" s="185" t="str">
        <f>IF(ISERROR(VLOOKUP(K30,'KAYIT LİSTESİ'!$B$4:$H$897,6,0)),"",(VLOOKUP(K30,'KAYIT LİSTESİ'!$B$4:$H$897,6,0)))</f>
        <v>BURSA-OSMANGAZİ BLD.SP.</v>
      </c>
      <c r="P30" s="218"/>
    </row>
    <row r="31" spans="1:16" ht="29.25" customHeight="1">
      <c r="A31" s="22">
        <v>6</v>
      </c>
      <c r="B31" s="23" t="s">
        <v>182</v>
      </c>
      <c r="C31" s="294">
        <f>IF(ISERROR(VLOOKUP(B31,'KAYIT LİSTESİ'!$B$4:$H$897,2,0)),"",(VLOOKUP(B31,'KAYIT LİSTESİ'!$B$4:$H$897,2,0)))</f>
        <v>658</v>
      </c>
      <c r="D31" s="25">
        <f>IF(ISERROR(VLOOKUP(B31,'KAYIT LİSTESİ'!$B$4:$H$897,4,0)),"",(VLOOKUP(B31,'KAYIT LİSTESİ'!$B$4:$H$897,4,0)))</f>
        <v>34176</v>
      </c>
      <c r="E31" s="51" t="str">
        <f>IF(ISERROR(VLOOKUP(B31,'KAYIT LİSTESİ'!$B$4:$H$897,5,0)),"",(VLOOKUP(B31,'KAYIT LİSTESİ'!$B$4:$H$897,5,0)))</f>
        <v>NURTEN BÜYÜK</v>
      </c>
      <c r="F31" s="51" t="str">
        <f>IF(ISERROR(VLOOKUP(B31,'KAYIT LİSTESİ'!$B$4:$H$897,6,0)),"",(VLOOKUP(B31,'KAYIT LİSTESİ'!$B$4:$H$897,6,0)))</f>
        <v>MERSİN-B.Ş.BLD. SPOR</v>
      </c>
      <c r="G31" s="26"/>
      <c r="H31" s="239"/>
      <c r="J31" s="100">
        <v>3</v>
      </c>
      <c r="K31" s="101" t="s">
        <v>212</v>
      </c>
      <c r="L31" s="277">
        <f>IF(ISERROR(VLOOKUP(K31,'KAYIT LİSTESİ'!$B$4:$H$897,2,0)),"",(VLOOKUP(K31,'KAYIT LİSTESİ'!$B$4:$H$897,2,0)))</f>
        <v>635</v>
      </c>
      <c r="M31" s="102">
        <f>IF(ISERROR(VLOOKUP(K31,'KAYIT LİSTESİ'!$B$4:$H$897,4,0)),"",(VLOOKUP(K31,'KAYIT LİSTESİ'!$B$4:$H$897,4,0)))</f>
        <v>34634</v>
      </c>
      <c r="N31" s="185" t="str">
        <f>IF(ISERROR(VLOOKUP(K31,'KAYIT LİSTESİ'!$B$4:$H$897,5,0)),"",(VLOOKUP(K31,'KAYIT LİSTESİ'!$B$4:$H$897,5,0)))</f>
        <v>H.BALA ASLAN</v>
      </c>
      <c r="O31" s="185" t="str">
        <f>IF(ISERROR(VLOOKUP(K31,'KAYIT LİSTESİ'!$B$4:$H$897,6,0)),"",(VLOOKUP(K31,'KAYIT LİSTESİ'!$B$4:$H$897,6,0)))</f>
        <v>MERSİN-MESKİ SPOR</v>
      </c>
      <c r="P31" s="218"/>
    </row>
    <row r="32" spans="1:16" ht="29.25" customHeight="1">
      <c r="A32" s="22">
        <v>7</v>
      </c>
      <c r="B32" s="23" t="s">
        <v>183</v>
      </c>
      <c r="C32" s="294">
        <f>IF(ISERROR(VLOOKUP(B32,'KAYIT LİSTESİ'!$B$4:$H$897,2,0)),"",(VLOOKUP(B32,'KAYIT LİSTESİ'!$B$4:$H$897,2,0)))</f>
        <v>634</v>
      </c>
      <c r="D32" s="25">
        <f>IF(ISERROR(VLOOKUP(B32,'KAYIT LİSTESİ'!$B$4:$H$897,4,0)),"",(VLOOKUP(B32,'KAYIT LİSTESİ'!$B$4:$H$897,4,0)))</f>
        <v>35362</v>
      </c>
      <c r="E32" s="51" t="str">
        <f>IF(ISERROR(VLOOKUP(B32,'KAYIT LİSTESİ'!$B$4:$H$897,5,0)),"",(VLOOKUP(B32,'KAYIT LİSTESİ'!$B$4:$H$897,5,0)))</f>
        <v>FATMA GÜNGÖR</v>
      </c>
      <c r="F32" s="51" t="str">
        <f>IF(ISERROR(VLOOKUP(B32,'KAYIT LİSTESİ'!$B$4:$H$897,6,0)),"",(VLOOKUP(B32,'KAYIT LİSTESİ'!$B$4:$H$897,6,0)))</f>
        <v>MERSİN-MESKİ SPOR</v>
      </c>
      <c r="G32" s="26"/>
      <c r="H32" s="239"/>
      <c r="J32" s="100">
        <v>4</v>
      </c>
      <c r="K32" s="101" t="s">
        <v>213</v>
      </c>
      <c r="L32" s="277">
        <f>IF(ISERROR(VLOOKUP(K32,'KAYIT LİSTESİ'!$B$4:$H$897,2,0)),"",(VLOOKUP(K32,'KAYIT LİSTESİ'!$B$4:$H$897,2,0)))</f>
        <v>614</v>
      </c>
      <c r="M32" s="102">
        <f>IF(ISERROR(VLOOKUP(K32,'KAYIT LİSTESİ'!$B$4:$H$897,4,0)),"",(VLOOKUP(K32,'KAYIT LİSTESİ'!$B$4:$H$897,4,0)))</f>
        <v>34130</v>
      </c>
      <c r="N32" s="185" t="str">
        <f>IF(ISERROR(VLOOKUP(K32,'KAYIT LİSTESİ'!$B$4:$H$897,5,0)),"",(VLOOKUP(K32,'KAYIT LİSTESİ'!$B$4:$H$897,5,0)))</f>
        <v>NESLİHAN ÖZKAN</v>
      </c>
      <c r="O32" s="185" t="str">
        <f>IF(ISERROR(VLOOKUP(K32,'KAYIT LİSTESİ'!$B$4:$H$897,6,0)),"",(VLOOKUP(K32,'KAYIT LİSTESİ'!$B$4:$H$897,6,0)))</f>
        <v>İZMİT-MASTER ATLETİZM KLB.</v>
      </c>
      <c r="P32" s="218"/>
    </row>
    <row r="33" spans="1:16" ht="29.25" customHeight="1">
      <c r="A33" s="22">
        <v>8</v>
      </c>
      <c r="B33" s="23" t="s">
        <v>184</v>
      </c>
      <c r="C33" s="294">
        <f>IF(ISERROR(VLOOKUP(B33,'KAYIT LİSTESİ'!$B$4:$H$897,2,0)),"",(VLOOKUP(B33,'KAYIT LİSTESİ'!$B$4:$H$897,2,0)))</f>
        <v>619</v>
      </c>
      <c r="D33" s="25">
        <f>IF(ISERROR(VLOOKUP(B33,'KAYIT LİSTESİ'!$B$4:$H$897,4,0)),"",(VLOOKUP(B33,'KAYIT LİSTESİ'!$B$4:$H$897,4,0)))</f>
        <v>33186</v>
      </c>
      <c r="E33" s="51" t="str">
        <f>IF(ISERROR(VLOOKUP(B33,'KAYIT LİSTESİ'!$B$4:$H$897,5,0)),"",(VLOOKUP(B33,'KAYIT LİSTESİ'!$B$4:$H$897,5,0)))</f>
        <v>AŞKIN NUR KARAKOÇ</v>
      </c>
      <c r="F33" s="51" t="str">
        <f>IF(ISERROR(VLOOKUP(B33,'KAYIT LİSTESİ'!$B$4:$H$897,6,0)),"",(VLOOKUP(B33,'KAYIT LİSTESİ'!$B$4:$H$897,6,0)))</f>
        <v>RİZE-REŞADİYE ZİHNİ DERİN S.K.</v>
      </c>
      <c r="G33" s="26"/>
      <c r="H33" s="239"/>
      <c r="J33" s="100">
        <v>5</v>
      </c>
      <c r="K33" s="101" t="s">
        <v>214</v>
      </c>
      <c r="L33" s="277">
        <f>IF(ISERROR(VLOOKUP(K33,'KAYIT LİSTESİ'!$B$4:$H$897,2,0)),"",(VLOOKUP(K33,'KAYIT LİSTESİ'!$B$4:$H$897,2,0)))</f>
        <v>662</v>
      </c>
      <c r="M33" s="102">
        <f>IF(ISERROR(VLOOKUP(K33,'KAYIT LİSTESİ'!$B$4:$H$897,4,0)),"",(VLOOKUP(K33,'KAYIT LİSTESİ'!$B$4:$H$897,4,0)))</f>
        <v>31048</v>
      </c>
      <c r="N33" s="185" t="str">
        <f>IF(ISERROR(VLOOKUP(K33,'KAYIT LİSTESİ'!$B$4:$H$897,5,0)),"",(VLOOKUP(K33,'KAYIT LİSTESİ'!$B$4:$H$897,5,0)))</f>
        <v>ŞİRİN EKİN</v>
      </c>
      <c r="O33" s="185" t="str">
        <f>IF(ISERROR(VLOOKUP(K33,'KAYIT LİSTESİ'!$B$4:$H$897,6,0)),"",(VLOOKUP(K33,'KAYIT LİSTESİ'!$B$4:$H$897,6,0)))</f>
        <v>MERSİN-B.Ş.BLD. SPOR</v>
      </c>
      <c r="P33" s="218"/>
    </row>
    <row r="34" spans="1:16" ht="29.25" customHeight="1">
      <c r="A34" s="443" t="s">
        <v>208</v>
      </c>
      <c r="B34" s="443"/>
      <c r="C34" s="443"/>
      <c r="D34" s="443"/>
      <c r="E34" s="443"/>
      <c r="F34" s="443"/>
      <c r="G34" s="443"/>
      <c r="H34" s="239"/>
      <c r="J34" s="100">
        <v>6</v>
      </c>
      <c r="K34" s="101" t="s">
        <v>215</v>
      </c>
      <c r="L34" s="277">
        <f>IF(ISERROR(VLOOKUP(K34,'KAYIT LİSTESİ'!$B$4:$H$897,2,0)),"",(VLOOKUP(K34,'KAYIT LİSTESİ'!$B$4:$H$897,2,0)))</f>
        <v>647</v>
      </c>
      <c r="M34" s="102">
        <f>IF(ISERROR(VLOOKUP(K34,'KAYIT LİSTESİ'!$B$4:$H$897,4,0)),"",(VLOOKUP(K34,'KAYIT LİSTESİ'!$B$4:$H$897,4,0)))</f>
        <v>35732</v>
      </c>
      <c r="N34" s="185" t="str">
        <f>IF(ISERROR(VLOOKUP(K34,'KAYIT LİSTESİ'!$B$4:$H$897,5,0)),"",(VLOOKUP(K34,'KAYIT LİSTESİ'!$B$4:$H$897,5,0)))</f>
        <v>ELİF ONAYDAR</v>
      </c>
      <c r="O34" s="185" t="str">
        <f>IF(ISERROR(VLOOKUP(K34,'KAYIT LİSTESİ'!$B$4:$H$897,6,0)),"",(VLOOKUP(K34,'KAYIT LİSTESİ'!$B$4:$H$897,6,0)))</f>
        <v>SAKARYA-B.Ş.BLD.SPOR</v>
      </c>
      <c r="P34" s="218"/>
    </row>
    <row r="35" spans="1:16" ht="29.25" customHeight="1">
      <c r="A35" s="441" t="s">
        <v>16</v>
      </c>
      <c r="B35" s="442"/>
      <c r="C35" s="442"/>
      <c r="D35" s="442"/>
      <c r="E35" s="442"/>
      <c r="F35" s="442"/>
      <c r="G35" s="442"/>
      <c r="H35" s="239"/>
      <c r="J35" s="100">
        <v>7</v>
      </c>
      <c r="K35" s="101" t="s">
        <v>216</v>
      </c>
      <c r="L35" s="277">
        <f>IF(ISERROR(VLOOKUP(K35,'KAYIT LİSTESİ'!$B$4:$H$897,2,0)),"",(VLOOKUP(K35,'KAYIT LİSTESİ'!$B$4:$H$897,2,0)))</f>
        <v>606</v>
      </c>
      <c r="M35" s="102">
        <f>IF(ISERROR(VLOOKUP(K35,'KAYIT LİSTESİ'!$B$4:$H$897,4,0)),"",(VLOOKUP(K35,'KAYIT LİSTESİ'!$B$4:$H$897,4,0)))</f>
        <v>32746</v>
      </c>
      <c r="N35" s="185" t="str">
        <f>IF(ISERROR(VLOOKUP(K35,'KAYIT LİSTESİ'!$B$4:$H$897,5,0)),"",(VLOOKUP(K35,'KAYIT LİSTESİ'!$B$4:$H$897,5,0)))</f>
        <v>SEHER CANTÜRK</v>
      </c>
      <c r="O35" s="185" t="str">
        <f>IF(ISERROR(VLOOKUP(K35,'KAYIT LİSTESİ'!$B$4:$H$897,6,0)),"",(VLOOKUP(K35,'KAYIT LİSTESİ'!$B$4:$H$897,6,0)))</f>
        <v>İSTANBUL-OLİMPİK SPOR</v>
      </c>
      <c r="P35" s="218"/>
    </row>
    <row r="36" spans="1:16" ht="29.25" customHeight="1">
      <c r="A36" s="204" t="s">
        <v>12</v>
      </c>
      <c r="B36" s="204" t="s">
        <v>61</v>
      </c>
      <c r="C36" s="204" t="s">
        <v>60</v>
      </c>
      <c r="D36" s="205" t="s">
        <v>13</v>
      </c>
      <c r="E36" s="206" t="s">
        <v>14</v>
      </c>
      <c r="F36" s="206" t="s">
        <v>424</v>
      </c>
      <c r="G36" s="207" t="s">
        <v>130</v>
      </c>
      <c r="H36" s="239"/>
      <c r="J36" s="435" t="s">
        <v>258</v>
      </c>
      <c r="K36" s="435"/>
      <c r="L36" s="435"/>
      <c r="M36" s="435"/>
      <c r="N36" s="435"/>
      <c r="O36" s="435"/>
      <c r="P36" s="435"/>
    </row>
    <row r="37" spans="1:16" ht="29.25" customHeight="1">
      <c r="A37" s="22">
        <v>1</v>
      </c>
      <c r="B37" s="23" t="s">
        <v>140</v>
      </c>
      <c r="C37" s="293">
        <f>IF(ISERROR(VLOOKUP(B37,'KAYIT LİSTESİ'!$B$4:$H$897,2,0)),"",(VLOOKUP(B37,'KAYIT LİSTESİ'!$B$4:$H$897,2,0)))</f>
        <v>674</v>
      </c>
      <c r="D37" s="25">
        <f>IF(ISERROR(VLOOKUP(B37,'KAYIT LİSTESİ'!$B$4:$H$897,4,0)),"",(VLOOKUP(B37,'KAYIT LİSTESİ'!$B$4:$H$897,4,0)))</f>
        <v>35668</v>
      </c>
      <c r="E37" s="51" t="str">
        <f>IF(ISERROR(VLOOKUP(B37,'KAYIT LİSTESİ'!$B$4:$H$897,5,0)),"",(VLOOKUP(B37,'KAYIT LİSTESİ'!$B$4:$H$897,5,0)))</f>
        <v>SONGÜL KONAK</v>
      </c>
      <c r="F37" s="51" t="str">
        <f>IF(ISERROR(VLOOKUP(B37,'KAYIT LİSTESİ'!$B$4:$H$897,6,0)),"",(VLOOKUP(B37,'KAYIT LİSTESİ'!$B$4:$H$897,6,0)))</f>
        <v>BURSA-OSMANGAZİ BLD.SP.</v>
      </c>
      <c r="G37" s="175"/>
      <c r="H37" s="237"/>
      <c r="J37" s="433" t="s">
        <v>6</v>
      </c>
      <c r="K37" s="436"/>
      <c r="L37" s="433" t="s">
        <v>59</v>
      </c>
      <c r="M37" s="433" t="s">
        <v>21</v>
      </c>
      <c r="N37" s="433" t="s">
        <v>7</v>
      </c>
      <c r="O37" s="433" t="s">
        <v>424</v>
      </c>
      <c r="P37" s="433" t="s">
        <v>130</v>
      </c>
    </row>
    <row r="38" spans="1:16" ht="29.25" customHeight="1">
      <c r="A38" s="22">
        <v>2</v>
      </c>
      <c r="B38" s="23" t="s">
        <v>141</v>
      </c>
      <c r="C38" s="293">
        <f>IF(ISERROR(VLOOKUP(B38,'KAYIT LİSTESİ'!$B$4:$H$897,2,0)),"",(VLOOKUP(B38,'KAYIT LİSTESİ'!$B$4:$H$897,2,0)))</f>
        <v>617</v>
      </c>
      <c r="D38" s="25">
        <f>IF(ISERROR(VLOOKUP(B38,'KAYIT LİSTESİ'!$B$4:$H$897,4,0)),"",(VLOOKUP(B38,'KAYIT LİSTESİ'!$B$4:$H$897,4,0)))</f>
        <v>34391</v>
      </c>
      <c r="E38" s="51" t="str">
        <f>IF(ISERROR(VLOOKUP(B38,'KAYIT LİSTESİ'!$B$4:$H$897,5,0)),"",(VLOOKUP(B38,'KAYIT LİSTESİ'!$B$4:$H$897,5,0)))</f>
        <v>SEÇİL BUDAK</v>
      </c>
      <c r="F38" s="51" t="str">
        <f>IF(ISERROR(VLOOKUP(B38,'KAYIT LİSTESİ'!$B$4:$H$897,6,0)),"",(VLOOKUP(B38,'KAYIT LİSTESİ'!$B$4:$H$897,6,0)))</f>
        <v>İZMİT-MASTER ATLETİZM KLB.</v>
      </c>
      <c r="G38" s="175"/>
      <c r="H38" s="238"/>
      <c r="J38" s="434"/>
      <c r="K38" s="436"/>
      <c r="L38" s="434"/>
      <c r="M38" s="434"/>
      <c r="N38" s="434"/>
      <c r="O38" s="434"/>
      <c r="P38" s="434"/>
    </row>
    <row r="39" spans="1:16" ht="29.25" customHeight="1">
      <c r="A39" s="22">
        <v>3</v>
      </c>
      <c r="B39" s="23" t="s">
        <v>142</v>
      </c>
      <c r="C39" s="293">
        <f>IF(ISERROR(VLOOKUP(B39,'KAYIT LİSTESİ'!$B$4:$H$897,2,0)),"",(VLOOKUP(B39,'KAYIT LİSTESİ'!$B$4:$H$897,2,0)))</f>
      </c>
      <c r="D39" s="25">
        <f>IF(ISERROR(VLOOKUP(B39,'KAYIT LİSTESİ'!$B$4:$H$897,4,0)),"",(VLOOKUP(B39,'KAYIT LİSTESİ'!$B$4:$H$897,4,0)))</f>
      </c>
      <c r="E39" s="51">
        <f>IF(ISERROR(VLOOKUP(B39,'KAYIT LİSTESİ'!$B$4:$H$897,5,0)),"",(VLOOKUP(B39,'KAYIT LİSTESİ'!$B$4:$H$897,5,0)))</f>
      </c>
      <c r="F39" s="51">
        <f>IF(ISERROR(VLOOKUP(B39,'KAYIT LİSTESİ'!$B$4:$H$897,6,0)),"",(VLOOKUP(B39,'KAYIT LİSTESİ'!$B$4:$H$897,6,0)))</f>
      </c>
      <c r="G39" s="175"/>
      <c r="H39" s="239"/>
      <c r="J39" s="72">
        <v>1</v>
      </c>
      <c r="K39" s="215" t="s">
        <v>259</v>
      </c>
      <c r="L39" s="295">
        <f>IF(ISERROR(VLOOKUP(K39,'KAYIT LİSTESİ'!$B$4:$H$897,2,0)),"",(VLOOKUP(K39,'KAYIT LİSTESİ'!$B$4:$H$897,2,0)))</f>
        <v>621</v>
      </c>
      <c r="M39" s="217">
        <f>IF(ISERROR(VLOOKUP(K39,'KAYIT LİSTESİ'!$B$4:$H$897,4,0)),"",(VLOOKUP(K39,'KAYIT LİSTESİ'!$B$4:$H$897,4,0)))</f>
        <v>35374</v>
      </c>
      <c r="N39" s="240" t="str">
        <f>IF(ISERROR(VLOOKUP(K39,'KAYIT LİSTESİ'!$B$4:$H$897,5,0)),"",(VLOOKUP(K39,'KAYIT LİSTESİ'!$B$4:$H$897,5,0)))</f>
        <v>EZGI KARAPINAR</v>
      </c>
      <c r="O39" s="240" t="str">
        <f>IF(ISERROR(VLOOKUP(K39,'KAYIT LİSTESİ'!$B$4:$H$897,6,0)),"",(VLOOKUP(K39,'KAYIT LİSTESİ'!$B$4:$H$897,6,0)))</f>
        <v>RİZE-REŞADİYE ZİHNİ DERİN S.K.</v>
      </c>
      <c r="P39" s="218"/>
    </row>
    <row r="40" spans="1:16" ht="29.25" customHeight="1">
      <c r="A40" s="22">
        <v>4</v>
      </c>
      <c r="B40" s="23" t="s">
        <v>143</v>
      </c>
      <c r="C40" s="293">
        <f>IF(ISERROR(VLOOKUP(B40,'KAYIT LİSTESİ'!$B$4:$H$897,2,0)),"",(VLOOKUP(B40,'KAYIT LİSTESİ'!$B$4:$H$897,2,0)))</f>
        <v>605</v>
      </c>
      <c r="D40" s="25">
        <f>IF(ISERROR(VLOOKUP(B40,'KAYIT LİSTESİ'!$B$4:$H$897,4,0)),"",(VLOOKUP(B40,'KAYIT LİSTESİ'!$B$4:$H$897,4,0)))</f>
        <v>34077</v>
      </c>
      <c r="E40" s="51" t="str">
        <f>IF(ISERROR(VLOOKUP(B40,'KAYIT LİSTESİ'!$B$4:$H$897,5,0)),"",(VLOOKUP(B40,'KAYIT LİSTESİ'!$B$4:$H$897,5,0)))</f>
        <v>GÖZDENUR KARS</v>
      </c>
      <c r="F40" s="51" t="str">
        <f>IF(ISERROR(VLOOKUP(B40,'KAYIT LİSTESİ'!$B$4:$H$897,6,0)),"",(VLOOKUP(B40,'KAYIT LİSTESİ'!$B$4:$H$897,6,0)))</f>
        <v>İSTANBUL-OLİMPİK SPOR</v>
      </c>
      <c r="G40" s="175"/>
      <c r="H40" s="239"/>
      <c r="J40" s="72">
        <v>2</v>
      </c>
      <c r="K40" s="215" t="s">
        <v>260</v>
      </c>
      <c r="L40" s="295">
        <f>IF(ISERROR(VLOOKUP(K40,'KAYIT LİSTESİ'!$B$4:$H$897,2,0)),"",(VLOOKUP(K40,'KAYIT LİSTESİ'!$B$4:$H$897,2,0)))</f>
        <v>671</v>
      </c>
      <c r="M40" s="217">
        <f>IF(ISERROR(VLOOKUP(K40,'KAYIT LİSTESİ'!$B$4:$H$897,4,0)),"",(VLOOKUP(K40,'KAYIT LİSTESİ'!$B$4:$H$897,4,0)))</f>
        <v>35324</v>
      </c>
      <c r="N40" s="240" t="str">
        <f>IF(ISERROR(VLOOKUP(K40,'KAYIT LİSTESİ'!$B$4:$H$897,5,0)),"",(VLOOKUP(K40,'KAYIT LİSTESİ'!$B$4:$H$897,5,0)))</f>
        <v>RUMEYSA EFE</v>
      </c>
      <c r="O40" s="240" t="str">
        <f>IF(ISERROR(VLOOKUP(K40,'KAYIT LİSTESİ'!$B$4:$H$897,6,0)),"",(VLOOKUP(K40,'KAYIT LİSTESİ'!$B$4:$H$897,6,0)))</f>
        <v>BURSA-OSMANGAZİ BLD.SP.</v>
      </c>
      <c r="P40" s="218"/>
    </row>
    <row r="41" spans="1:16" ht="29.25" customHeight="1">
      <c r="A41" s="22">
        <v>5</v>
      </c>
      <c r="B41" s="23" t="s">
        <v>144</v>
      </c>
      <c r="C41" s="293">
        <f>IF(ISERROR(VLOOKUP(B41,'KAYIT LİSTESİ'!$B$4:$H$897,2,0)),"",(VLOOKUP(B41,'KAYIT LİSTESİ'!$B$4:$H$897,2,0)))</f>
        <v>646</v>
      </c>
      <c r="D41" s="25">
        <f>IF(ISERROR(VLOOKUP(B41,'KAYIT LİSTESİ'!$B$4:$H$897,4,0)),"",(VLOOKUP(B41,'KAYIT LİSTESİ'!$B$4:$H$897,4,0)))</f>
        <v>33779</v>
      </c>
      <c r="E41" s="51" t="str">
        <f>IF(ISERROR(VLOOKUP(B41,'KAYIT LİSTESİ'!$B$4:$H$897,5,0)),"",(VLOOKUP(B41,'KAYIT LİSTESİ'!$B$4:$H$897,5,0)))</f>
        <v>ÇAĞLA GEBEŞOĞLU</v>
      </c>
      <c r="F41" s="51" t="str">
        <f>IF(ISERROR(VLOOKUP(B41,'KAYIT LİSTESİ'!$B$4:$H$897,6,0)),"",(VLOOKUP(B41,'KAYIT LİSTESİ'!$B$4:$H$897,6,0)))</f>
        <v>SAKARYA-B.Ş.BLD.SPOR</v>
      </c>
      <c r="G41" s="175"/>
      <c r="H41" s="239"/>
      <c r="J41" s="72">
        <v>3</v>
      </c>
      <c r="K41" s="215" t="s">
        <v>261</v>
      </c>
      <c r="L41" s="295">
        <f>IF(ISERROR(VLOOKUP(K41,'KAYIT LİSTESİ'!$B$4:$H$897,2,0)),"",(VLOOKUP(K41,'KAYIT LİSTESİ'!$B$4:$H$897,2,0)))</f>
        <v>630</v>
      </c>
      <c r="M41" s="217">
        <f>IF(ISERROR(VLOOKUP(K41,'KAYIT LİSTESİ'!$B$4:$H$897,4,0)),"",(VLOOKUP(K41,'KAYIT LİSTESİ'!$B$4:$H$897,4,0)))</f>
        <v>32632</v>
      </c>
      <c r="N41" s="240" t="str">
        <f>IF(ISERROR(VLOOKUP(K41,'KAYIT LİSTESİ'!$B$4:$H$897,5,0)),"",(VLOOKUP(K41,'KAYIT LİSTESİ'!$B$4:$H$897,5,0)))</f>
        <v>BURÇİN ALYAGUT</v>
      </c>
      <c r="O41" s="240" t="str">
        <f>IF(ISERROR(VLOOKUP(K41,'KAYIT LİSTESİ'!$B$4:$H$897,6,0)),"",(VLOOKUP(K41,'KAYIT LİSTESİ'!$B$4:$H$897,6,0)))</f>
        <v>MERSİN-MESKİ SPOR</v>
      </c>
      <c r="P41" s="218"/>
    </row>
    <row r="42" spans="1:16" ht="29.25" customHeight="1">
      <c r="A42" s="22">
        <v>6</v>
      </c>
      <c r="B42" s="23" t="s">
        <v>145</v>
      </c>
      <c r="C42" s="293">
        <f>IF(ISERROR(VLOOKUP(B42,'KAYIT LİSTESİ'!$B$4:$H$897,2,0)),"",(VLOOKUP(B42,'KAYIT LİSTESİ'!$B$4:$H$897,2,0)))</f>
        <v>657</v>
      </c>
      <c r="D42" s="25">
        <f>IF(ISERROR(VLOOKUP(B42,'KAYIT LİSTESİ'!$B$4:$H$897,4,0)),"",(VLOOKUP(B42,'KAYIT LİSTESİ'!$B$4:$H$897,4,0)))</f>
        <v>33239</v>
      </c>
      <c r="E42" s="51" t="str">
        <f>IF(ISERROR(VLOOKUP(B42,'KAYIT LİSTESİ'!$B$4:$H$897,5,0)),"",(VLOOKUP(B42,'KAYIT LİSTESİ'!$B$4:$H$897,5,0)))</f>
        <v>FATMA ÇABUK</v>
      </c>
      <c r="F42" s="51" t="str">
        <f>IF(ISERROR(VLOOKUP(B42,'KAYIT LİSTESİ'!$B$4:$H$897,6,0)),"",(VLOOKUP(B42,'KAYIT LİSTESİ'!$B$4:$H$897,6,0)))</f>
        <v>MERSİN-B.Ş.BLD. SPOR</v>
      </c>
      <c r="G42" s="175"/>
      <c r="H42" s="239"/>
      <c r="J42" s="72">
        <v>4</v>
      </c>
      <c r="K42" s="215" t="s">
        <v>262</v>
      </c>
      <c r="L42" s="295">
        <f>IF(ISERROR(VLOOKUP(K42,'KAYIT LİSTESİ'!$B$4:$H$897,2,0)),"",(VLOOKUP(K42,'KAYIT LİSTESİ'!$B$4:$H$897,2,0)))</f>
        <v>613</v>
      </c>
      <c r="M42" s="217">
        <f>IF(ISERROR(VLOOKUP(K42,'KAYIT LİSTESİ'!$B$4:$H$897,4,0)),"",(VLOOKUP(K42,'KAYIT LİSTESİ'!$B$4:$H$897,4,0)))</f>
        <v>33867</v>
      </c>
      <c r="N42" s="240" t="str">
        <f>IF(ISERROR(VLOOKUP(K42,'KAYIT LİSTESİ'!$B$4:$H$897,5,0)),"",(VLOOKUP(K42,'KAYIT LİSTESİ'!$B$4:$H$897,5,0)))</f>
        <v>GAMZE BARLAS</v>
      </c>
      <c r="O42" s="240" t="str">
        <f>IF(ISERROR(VLOOKUP(K42,'KAYIT LİSTESİ'!$B$4:$H$897,6,0)),"",(VLOOKUP(K42,'KAYIT LİSTESİ'!$B$4:$H$897,6,0)))</f>
        <v>İZMİT-MASTER ATLETİZM KLB.</v>
      </c>
      <c r="P42" s="218"/>
    </row>
    <row r="43" spans="1:16" ht="29.25" customHeight="1">
      <c r="A43" s="22">
        <v>7</v>
      </c>
      <c r="B43" s="23" t="s">
        <v>146</v>
      </c>
      <c r="C43" s="293">
        <f>IF(ISERROR(VLOOKUP(B43,'KAYIT LİSTESİ'!$B$4:$H$897,2,0)),"",(VLOOKUP(B43,'KAYIT LİSTESİ'!$B$4:$H$897,2,0)))</f>
        <v>631</v>
      </c>
      <c r="D43" s="25">
        <f>IF(ISERROR(VLOOKUP(B43,'KAYIT LİSTESİ'!$B$4:$H$897,4,0)),"",(VLOOKUP(B43,'KAYIT LİSTESİ'!$B$4:$H$897,4,0)))</f>
        <v>33984</v>
      </c>
      <c r="E43" s="51" t="str">
        <f>IF(ISERROR(VLOOKUP(B43,'KAYIT LİSTESİ'!$B$4:$H$897,5,0)),"",(VLOOKUP(B43,'KAYIT LİSTESİ'!$B$4:$H$897,5,0)))</f>
        <v>DERYA DEMİRAL</v>
      </c>
      <c r="F43" s="51" t="str">
        <f>IF(ISERROR(VLOOKUP(B43,'KAYIT LİSTESİ'!$B$4:$H$897,6,0)),"",(VLOOKUP(B43,'KAYIT LİSTESİ'!$B$4:$H$897,6,0)))</f>
        <v>MERSİN-MESKİ SPOR</v>
      </c>
      <c r="G43" s="175"/>
      <c r="H43" s="239"/>
      <c r="J43" s="72">
        <v>5</v>
      </c>
      <c r="K43" s="215" t="s">
        <v>263</v>
      </c>
      <c r="L43" s="295">
        <f>IF(ISERROR(VLOOKUP(K43,'KAYIT LİSTESİ'!$B$4:$H$897,2,0)),"",(VLOOKUP(K43,'KAYIT LİSTESİ'!$B$4:$H$897,2,0)))</f>
        <v>654</v>
      </c>
      <c r="M43" s="217">
        <f>IF(ISERROR(VLOOKUP(K43,'KAYIT LİSTESİ'!$B$4:$H$897,4,0)),"",(VLOOKUP(K43,'KAYIT LİSTESİ'!$B$4:$H$897,4,0)))</f>
        <v>34772</v>
      </c>
      <c r="N43" s="240" t="str">
        <f>IF(ISERROR(VLOOKUP(K43,'KAYIT LİSTESİ'!$B$4:$H$897,5,0)),"",(VLOOKUP(K43,'KAYIT LİSTESİ'!$B$4:$H$897,5,0)))</f>
        <v>BAHAR KORKMAZ</v>
      </c>
      <c r="O43" s="240" t="str">
        <f>IF(ISERROR(VLOOKUP(K43,'KAYIT LİSTESİ'!$B$4:$H$897,6,0)),"",(VLOOKUP(K43,'KAYIT LİSTESİ'!$B$4:$H$897,6,0)))</f>
        <v>MERSİN-B.Ş.BLD. SPOR</v>
      </c>
      <c r="P43" s="218"/>
    </row>
    <row r="44" spans="1:16" ht="29.25" customHeight="1">
      <c r="A44" s="22">
        <v>8</v>
      </c>
      <c r="B44" s="23" t="s">
        <v>147</v>
      </c>
      <c r="C44" s="293">
        <f>IF(ISERROR(VLOOKUP(B44,'KAYIT LİSTESİ'!$B$4:$H$897,2,0)),"",(VLOOKUP(B44,'KAYIT LİSTESİ'!$B$4:$H$897,2,0)))</f>
        <v>624</v>
      </c>
      <c r="D44" s="25">
        <f>IF(ISERROR(VLOOKUP(B44,'KAYIT LİSTESİ'!$B$4:$H$897,4,0)),"",(VLOOKUP(B44,'KAYIT LİSTESİ'!$B$4:$H$897,4,0)))</f>
        <v>35486</v>
      </c>
      <c r="E44" s="51" t="str">
        <f>IF(ISERROR(VLOOKUP(B44,'KAYIT LİSTESİ'!$B$4:$H$897,5,0)),"",(VLOOKUP(B44,'KAYIT LİSTESİ'!$B$4:$H$897,5,0)))</f>
        <v>MERVE KALAFAT</v>
      </c>
      <c r="F44" s="51" t="str">
        <f>IF(ISERROR(VLOOKUP(B44,'KAYIT LİSTESİ'!$B$4:$H$897,6,0)),"",(VLOOKUP(B44,'KAYIT LİSTESİ'!$B$4:$H$897,6,0)))</f>
        <v>RİZE-REŞADİYE ZİHNİ DERİN S.K.</v>
      </c>
      <c r="G44" s="175"/>
      <c r="H44" s="239"/>
      <c r="J44" s="72">
        <v>6</v>
      </c>
      <c r="K44" s="215" t="s">
        <v>264</v>
      </c>
      <c r="L44" s="295">
        <f>IF(ISERROR(VLOOKUP(K44,'KAYIT LİSTESİ'!$B$4:$H$897,2,0)),"",(VLOOKUP(K44,'KAYIT LİSTESİ'!$B$4:$H$897,2,0)))</f>
        <v>653</v>
      </c>
      <c r="M44" s="217">
        <f>IF(ISERROR(VLOOKUP(K44,'KAYIT LİSTESİ'!$B$4:$H$897,4,0)),"",(VLOOKUP(K44,'KAYIT LİSTESİ'!$B$4:$H$897,4,0)))</f>
        <v>34842</v>
      </c>
      <c r="N44" s="240" t="str">
        <f>IF(ISERROR(VLOOKUP(K44,'KAYIT LİSTESİ'!$B$4:$H$897,5,0)),"",(VLOOKUP(K44,'KAYIT LİSTESİ'!$B$4:$H$897,5,0)))</f>
        <v>ZÜLEYHA AVCI</v>
      </c>
      <c r="O44" s="240" t="str">
        <f>IF(ISERROR(VLOOKUP(K44,'KAYIT LİSTESİ'!$B$4:$H$897,6,0)),"",(VLOOKUP(K44,'KAYIT LİSTESİ'!$B$4:$H$897,6,0)))</f>
        <v>SAKARYA-B.Ş.BLD.SPOR</v>
      </c>
      <c r="P44" s="218"/>
    </row>
    <row r="45" spans="1:16" ht="29.25" customHeight="1">
      <c r="A45" s="443" t="s">
        <v>417</v>
      </c>
      <c r="B45" s="443"/>
      <c r="C45" s="443"/>
      <c r="D45" s="443"/>
      <c r="E45" s="443"/>
      <c r="F45" s="443"/>
      <c r="G45" s="443"/>
      <c r="H45" s="239"/>
      <c r="J45" s="72">
        <v>7</v>
      </c>
      <c r="K45" s="215" t="s">
        <v>265</v>
      </c>
      <c r="L45" s="295">
        <f>IF(ISERROR(VLOOKUP(K45,'KAYIT LİSTESİ'!$B$4:$H$897,2,0)),"",(VLOOKUP(K45,'KAYIT LİSTESİ'!$B$4:$H$897,2,0)))</f>
        <v>603</v>
      </c>
      <c r="M45" s="217">
        <f>IF(ISERROR(VLOOKUP(K45,'KAYIT LİSTESİ'!$B$4:$H$897,4,0)),"",(VLOOKUP(K45,'KAYIT LİSTESİ'!$B$4:$H$897,4,0)))</f>
        <v>31201</v>
      </c>
      <c r="N45" s="240" t="str">
        <f>IF(ISERROR(VLOOKUP(K45,'KAYIT LİSTESİ'!$B$4:$H$897,5,0)),"",(VLOOKUP(K45,'KAYIT LİSTESİ'!$B$4:$H$897,5,0)))</f>
        <v>DİLA ÇAKIR</v>
      </c>
      <c r="O45" s="240" t="str">
        <f>IF(ISERROR(VLOOKUP(K45,'KAYIT LİSTESİ'!$B$4:$H$897,6,0)),"",(VLOOKUP(K45,'KAYIT LİSTESİ'!$B$4:$H$897,6,0)))</f>
        <v>İSTANBUL-OLİMPİK SPOR</v>
      </c>
      <c r="P45" s="218"/>
    </row>
    <row r="46" spans="1:16" ht="29.25" customHeight="1">
      <c r="A46" s="441" t="s">
        <v>16</v>
      </c>
      <c r="B46" s="442"/>
      <c r="C46" s="442"/>
      <c r="D46" s="442"/>
      <c r="E46" s="442"/>
      <c r="F46" s="442"/>
      <c r="G46" s="442"/>
      <c r="H46" s="234"/>
      <c r="J46" s="72">
        <v>8</v>
      </c>
      <c r="K46" s="215" t="s">
        <v>266</v>
      </c>
      <c r="L46" s="295">
        <f>IF(ISERROR(VLOOKUP(K46,'KAYIT LİSTESİ'!$B$4:$H$897,2,0)),"",(VLOOKUP(K46,'KAYIT LİSTESİ'!$B$4:$H$897,2,0)))</f>
        <v>0</v>
      </c>
      <c r="M46" s="217">
        <f>IF(ISERROR(VLOOKUP(K46,'KAYIT LİSTESİ'!$B$4:$H$897,4,0)),"",(VLOOKUP(K46,'KAYIT LİSTESİ'!$B$4:$H$897,4,0)))</f>
        <v>0</v>
      </c>
      <c r="N46" s="240" t="str">
        <f>IF(ISERROR(VLOOKUP(K46,'KAYIT LİSTESİ'!$B$4:$H$897,5,0)),"",(VLOOKUP(K46,'KAYIT LİSTESİ'!$B$4:$H$897,5,0)))</f>
        <v>HÜSNİYE BAŞ</v>
      </c>
      <c r="O46" s="240" t="str">
        <f>IF(ISERROR(VLOOKUP(K46,'KAYIT LİSTESİ'!$B$4:$H$897,6,0)),"",(VLOOKUP(K46,'KAYIT LİSTESİ'!$B$4:$H$897,6,0)))</f>
        <v>FERDİ İSTANBUL ÜSKÜDAR</v>
      </c>
      <c r="P46" s="218"/>
    </row>
    <row r="47" spans="1:16" ht="29.25" customHeight="1">
      <c r="A47" s="204" t="s">
        <v>12</v>
      </c>
      <c r="B47" s="204" t="s">
        <v>61</v>
      </c>
      <c r="C47" s="204" t="s">
        <v>60</v>
      </c>
      <c r="D47" s="205" t="s">
        <v>13</v>
      </c>
      <c r="E47" s="206" t="s">
        <v>14</v>
      </c>
      <c r="F47" s="206" t="s">
        <v>424</v>
      </c>
      <c r="G47" s="207" t="s">
        <v>130</v>
      </c>
      <c r="H47" s="234"/>
      <c r="J47" s="435" t="s">
        <v>393</v>
      </c>
      <c r="K47" s="435"/>
      <c r="L47" s="435"/>
      <c r="M47" s="435"/>
      <c r="N47" s="435"/>
      <c r="O47" s="435"/>
      <c r="P47" s="435"/>
    </row>
    <row r="48" spans="1:16" ht="29.25" customHeight="1">
      <c r="A48" s="22">
        <v>1</v>
      </c>
      <c r="B48" s="23" t="s">
        <v>326</v>
      </c>
      <c r="C48" s="293">
        <f>IF(ISERROR(VLOOKUP(B48,'KAYIT LİSTESİ'!$B$4:$H$897,2,0)),"",(VLOOKUP(B48,'KAYIT LİSTESİ'!$B$4:$H$897,2,0)))</f>
        <v>664</v>
      </c>
      <c r="D48" s="25">
        <f>IF(ISERROR(VLOOKUP(B48,'KAYIT LİSTESİ'!$B$4:$H$897,4,0)),"",(VLOOKUP(B48,'KAYIT LİSTESİ'!$B$4:$H$897,4,0)))</f>
        <v>35171</v>
      </c>
      <c r="E48" s="51" t="str">
        <f>IF(ISERROR(VLOOKUP(B48,'KAYIT LİSTESİ'!$B$4:$H$897,5,0)),"",(VLOOKUP(B48,'KAYIT LİSTESİ'!$B$4:$H$897,5,0)))</f>
        <v>ARZU İPER</v>
      </c>
      <c r="F48" s="51" t="str">
        <f>IF(ISERROR(VLOOKUP(B48,'KAYIT LİSTESİ'!$B$4:$H$897,6,0)),"",(VLOOKUP(B48,'KAYIT LİSTESİ'!$B$4:$H$897,6,0)))</f>
        <v>BURSA-OSMANGAZİ BLD.SP.</v>
      </c>
      <c r="G48" s="175"/>
      <c r="H48" s="234"/>
      <c r="J48" s="433" t="s">
        <v>6</v>
      </c>
      <c r="K48" s="436"/>
      <c r="L48" s="433" t="s">
        <v>59</v>
      </c>
      <c r="M48" s="433" t="s">
        <v>21</v>
      </c>
      <c r="N48" s="433" t="s">
        <v>7</v>
      </c>
      <c r="O48" s="433" t="s">
        <v>424</v>
      </c>
      <c r="P48" s="433" t="s">
        <v>130</v>
      </c>
    </row>
    <row r="49" spans="1:16" ht="29.25" customHeight="1">
      <c r="A49" s="22">
        <v>2</v>
      </c>
      <c r="B49" s="23" t="s">
        <v>327</v>
      </c>
      <c r="C49" s="293">
        <f>IF(ISERROR(VLOOKUP(B49,'KAYIT LİSTESİ'!$B$4:$H$897,2,0)),"",(VLOOKUP(B49,'KAYIT LİSTESİ'!$B$4:$H$897,2,0)))</f>
        <v>610</v>
      </c>
      <c r="D49" s="25">
        <f>IF(ISERROR(VLOOKUP(B49,'KAYIT LİSTESİ'!$B$4:$H$897,4,0)),"",(VLOOKUP(B49,'KAYIT LİSTESİ'!$B$4:$H$897,4,0)))</f>
        <v>32626</v>
      </c>
      <c r="E49" s="51" t="str">
        <f>IF(ISERROR(VLOOKUP(B49,'KAYIT LİSTESİ'!$B$4:$H$897,5,0)),"",(VLOOKUP(B49,'KAYIT LİSTESİ'!$B$4:$H$897,5,0)))</f>
        <v>BÜŞRA ERGEN</v>
      </c>
      <c r="F49" s="51" t="str">
        <f>IF(ISERROR(VLOOKUP(B49,'KAYIT LİSTESİ'!$B$4:$H$897,6,0)),"",(VLOOKUP(B49,'KAYIT LİSTESİ'!$B$4:$H$897,6,0)))</f>
        <v>İZMİT-MASTER ATLETİZM KLB.</v>
      </c>
      <c r="G49" s="175"/>
      <c r="H49" s="234"/>
      <c r="J49" s="434"/>
      <c r="K49" s="436"/>
      <c r="L49" s="434"/>
      <c r="M49" s="434"/>
      <c r="N49" s="434"/>
      <c r="O49" s="434"/>
      <c r="P49" s="434"/>
    </row>
    <row r="50" spans="1:16" ht="29.25" customHeight="1">
      <c r="A50" s="22">
        <v>3</v>
      </c>
      <c r="B50" s="23" t="s">
        <v>328</v>
      </c>
      <c r="C50" s="293">
        <f>IF(ISERROR(VLOOKUP(B50,'KAYIT LİSTESİ'!$B$4:$H$897,2,0)),"",(VLOOKUP(B50,'KAYIT LİSTESİ'!$B$4:$H$897,2,0)))</f>
      </c>
      <c r="D50" s="25">
        <f>IF(ISERROR(VLOOKUP(B50,'KAYIT LİSTESİ'!$B$4:$H$897,4,0)),"",(VLOOKUP(B50,'KAYIT LİSTESİ'!$B$4:$H$897,4,0)))</f>
      </c>
      <c r="E50" s="51">
        <f>IF(ISERROR(VLOOKUP(B50,'KAYIT LİSTESİ'!$B$4:$H$897,5,0)),"",(VLOOKUP(B50,'KAYIT LİSTESİ'!$B$4:$H$897,5,0)))</f>
      </c>
      <c r="F50" s="51">
        <f>IF(ISERROR(VLOOKUP(B50,'KAYIT LİSTESİ'!$B$4:$H$897,6,0)),"",(VLOOKUP(B50,'KAYIT LİSTESİ'!$B$4:$H$897,6,0)))</f>
      </c>
      <c r="G50" s="175"/>
      <c r="H50" s="234"/>
      <c r="J50" s="100">
        <v>1</v>
      </c>
      <c r="K50" s="101" t="s">
        <v>350</v>
      </c>
      <c r="L50" s="277">
        <f>IF(ISERROR(VLOOKUP(K50,'KAYIT LİSTESİ'!$B$4:$H$897,2,0)),"",(VLOOKUP(K50,'KAYIT LİSTESİ'!$B$4:$H$897,2,0)))</f>
        <v>623</v>
      </c>
      <c r="M50" s="102">
        <f>IF(ISERROR(VLOOKUP(K50,'KAYIT LİSTESİ'!$B$4:$H$897,4,0)),"",(VLOOKUP(K50,'KAYIT LİSTESİ'!$B$4:$H$897,4,0)))</f>
        <v>32235</v>
      </c>
      <c r="N50" s="185" t="str">
        <f>IF(ISERROR(VLOOKUP(K50,'KAYIT LİSTESİ'!$B$4:$H$897,5,0)),"",(VLOOKUP(K50,'KAYIT LİSTESİ'!$B$4:$H$897,5,0)))</f>
        <v>MERVE İNAN</v>
      </c>
      <c r="O50" s="185" t="str">
        <f>IF(ISERROR(VLOOKUP(K50,'KAYIT LİSTESİ'!$B$4:$H$897,6,0)),"",(VLOOKUP(K50,'KAYIT LİSTESİ'!$B$4:$H$897,6,0)))</f>
        <v>RİZE-REŞADİYE ZİHNİ DERİN S.K.</v>
      </c>
      <c r="P50" s="218"/>
    </row>
    <row r="51" spans="1:16" ht="29.25" customHeight="1">
      <c r="A51" s="22">
        <v>4</v>
      </c>
      <c r="B51" s="23" t="s">
        <v>329</v>
      </c>
      <c r="C51" s="293">
        <f>IF(ISERROR(VLOOKUP(B51,'KAYIT LİSTESİ'!$B$4:$H$897,2,0)),"",(VLOOKUP(B51,'KAYIT LİSTESİ'!$B$4:$H$897,2,0)))</f>
        <v>608</v>
      </c>
      <c r="D51" s="25">
        <f>IF(ISERROR(VLOOKUP(B51,'KAYIT LİSTESİ'!$B$4:$H$897,4,0)),"",(VLOOKUP(B51,'KAYIT LİSTESİ'!$B$4:$H$897,4,0)))</f>
        <v>34503</v>
      </c>
      <c r="E51" s="51" t="str">
        <f>IF(ISERROR(VLOOKUP(B51,'KAYIT LİSTESİ'!$B$4:$H$897,5,0)),"",(VLOOKUP(B51,'KAYIT LİSTESİ'!$B$4:$H$897,5,0)))</f>
        <v>YASEMİN KIZILTAŞ</v>
      </c>
      <c r="F51" s="51" t="str">
        <f>IF(ISERROR(VLOOKUP(B51,'KAYIT LİSTESİ'!$B$4:$H$897,6,0)),"",(VLOOKUP(B51,'KAYIT LİSTESİ'!$B$4:$H$897,6,0)))</f>
        <v>İSTANBUL-OLİMPİK SPOR</v>
      </c>
      <c r="G51" s="175"/>
      <c r="H51" s="234"/>
      <c r="J51" s="100">
        <v>2</v>
      </c>
      <c r="K51" s="101" t="s">
        <v>351</v>
      </c>
      <c r="L51" s="277">
        <f>IF(ISERROR(VLOOKUP(K51,'KAYIT LİSTESİ'!$B$4:$H$897,2,0)),"",(VLOOKUP(K51,'KAYIT LİSTESİ'!$B$4:$H$897,2,0)))</f>
        <v>665</v>
      </c>
      <c r="M51" s="102">
        <f>IF(ISERROR(VLOOKUP(K51,'KAYIT LİSTESİ'!$B$4:$H$897,4,0)),"",(VLOOKUP(K51,'KAYIT LİSTESİ'!$B$4:$H$897,4,0)))</f>
        <v>33510</v>
      </c>
      <c r="N51" s="185" t="str">
        <f>IF(ISERROR(VLOOKUP(K51,'KAYIT LİSTESİ'!$B$4:$H$897,5,0)),"",(VLOOKUP(K51,'KAYIT LİSTESİ'!$B$4:$H$897,5,0)))</f>
        <v>DAMLA GÖNEN</v>
      </c>
      <c r="O51" s="185" t="str">
        <f>IF(ISERROR(VLOOKUP(K51,'KAYIT LİSTESİ'!$B$4:$H$897,6,0)),"",(VLOOKUP(K51,'KAYIT LİSTESİ'!$B$4:$H$897,6,0)))</f>
        <v>BURSA-OSMANGAZİ BLD.SP.</v>
      </c>
      <c r="P51" s="218"/>
    </row>
    <row r="52" spans="1:16" ht="29.25" customHeight="1">
      <c r="A52" s="22">
        <v>5</v>
      </c>
      <c r="B52" s="23" t="s">
        <v>330</v>
      </c>
      <c r="C52" s="293">
        <f>IF(ISERROR(VLOOKUP(B52,'KAYIT LİSTESİ'!$B$4:$H$897,2,0)),"",(VLOOKUP(B52,'KAYIT LİSTESİ'!$B$4:$H$897,2,0)))</f>
        <v>650</v>
      </c>
      <c r="D52" s="25">
        <f>IF(ISERROR(VLOOKUP(B52,'KAYIT LİSTESİ'!$B$4:$H$897,4,0)),"",(VLOOKUP(B52,'KAYIT LİSTESİ'!$B$4:$H$897,4,0)))</f>
        <v>33321</v>
      </c>
      <c r="E52" s="51" t="str">
        <f>IF(ISERROR(VLOOKUP(B52,'KAYIT LİSTESİ'!$B$4:$H$897,5,0)),"",(VLOOKUP(B52,'KAYIT LİSTESİ'!$B$4:$H$897,5,0)))</f>
        <v>GÜLNAZ AYAR</v>
      </c>
      <c r="F52" s="51" t="str">
        <f>IF(ISERROR(VLOOKUP(B52,'KAYIT LİSTESİ'!$B$4:$H$897,6,0)),"",(VLOOKUP(B52,'KAYIT LİSTESİ'!$B$4:$H$897,6,0)))</f>
        <v>SAKARYA-B.Ş.BLD.SPOR</v>
      </c>
      <c r="G52" s="175"/>
      <c r="H52" s="234"/>
      <c r="J52" s="100">
        <v>3</v>
      </c>
      <c r="K52" s="101" t="s">
        <v>352</v>
      </c>
      <c r="L52" s="277">
        <f>IF(ISERROR(VLOOKUP(K52,'KAYIT LİSTESİ'!$B$4:$H$897,2,0)),"",(VLOOKUP(K52,'KAYIT LİSTESİ'!$B$4:$H$897,2,0)))</f>
        <v>642</v>
      </c>
      <c r="M52" s="102">
        <f>IF(ISERROR(VLOOKUP(K52,'KAYIT LİSTESİ'!$B$4:$H$897,4,0)),"",(VLOOKUP(K52,'KAYIT LİSTESİ'!$B$4:$H$897,4,0)))</f>
        <v>33604</v>
      </c>
      <c r="N52" s="185" t="str">
        <f>IF(ISERROR(VLOOKUP(K52,'KAYIT LİSTESİ'!$B$4:$H$897,5,0)),"",(VLOOKUP(K52,'KAYIT LİSTESİ'!$B$4:$H$897,5,0)))</f>
        <v>SULTAN ÇETİNKAYA</v>
      </c>
      <c r="O52" s="185" t="str">
        <f>IF(ISERROR(VLOOKUP(K52,'KAYIT LİSTESİ'!$B$4:$H$897,6,0)),"",(VLOOKUP(K52,'KAYIT LİSTESİ'!$B$4:$H$897,6,0)))</f>
        <v>MERSİN-MESKİ SPOR</v>
      </c>
      <c r="P52" s="218"/>
    </row>
    <row r="53" spans="1:16" ht="29.25" customHeight="1">
      <c r="A53" s="22">
        <v>6</v>
      </c>
      <c r="B53" s="23" t="s">
        <v>331</v>
      </c>
      <c r="C53" s="293">
        <f>IF(ISERROR(VLOOKUP(B53,'KAYIT LİSTESİ'!$B$4:$H$897,2,0)),"",(VLOOKUP(B53,'KAYIT LİSTESİ'!$B$4:$H$897,2,0)))</f>
        <v>660</v>
      </c>
      <c r="D53" s="25">
        <f>IF(ISERROR(VLOOKUP(B53,'KAYIT LİSTESİ'!$B$4:$H$897,4,0)),"",(VLOOKUP(B53,'KAYIT LİSTESİ'!$B$4:$H$897,4,0)))</f>
        <v>35296</v>
      </c>
      <c r="E53" s="51" t="str">
        <f>IF(ISERROR(VLOOKUP(B53,'KAYIT LİSTESİ'!$B$4:$H$897,5,0)),"",(VLOOKUP(B53,'KAYIT LİSTESİ'!$B$4:$H$897,5,0)))</f>
        <v>SONGÜL ALTIN</v>
      </c>
      <c r="F53" s="51" t="str">
        <f>IF(ISERROR(VLOOKUP(B53,'KAYIT LİSTESİ'!$B$4:$H$897,6,0)),"",(VLOOKUP(B53,'KAYIT LİSTESİ'!$B$4:$H$897,6,0)))</f>
        <v>MERSİN-B.Ş.BLD. SPOR</v>
      </c>
      <c r="G53" s="175"/>
      <c r="H53" s="234"/>
      <c r="J53" s="100">
        <v>4</v>
      </c>
      <c r="K53" s="101" t="s">
        <v>353</v>
      </c>
      <c r="L53" s="277">
        <f>IF(ISERROR(VLOOKUP(K53,'KAYIT LİSTESİ'!$B$4:$H$897,2,0)),"",(VLOOKUP(K53,'KAYIT LİSTESİ'!$B$4:$H$897,2,0)))</f>
        <v>614</v>
      </c>
      <c r="M53" s="102">
        <f>IF(ISERROR(VLOOKUP(K53,'KAYIT LİSTESİ'!$B$4:$H$897,4,0)),"",(VLOOKUP(K53,'KAYIT LİSTESİ'!$B$4:$H$897,4,0)))</f>
        <v>34130</v>
      </c>
      <c r="N53" s="185" t="str">
        <f>IF(ISERROR(VLOOKUP(K53,'KAYIT LİSTESİ'!$B$4:$H$897,5,0)),"",(VLOOKUP(K53,'KAYIT LİSTESİ'!$B$4:$H$897,5,0)))</f>
        <v>NESLİHAN ÖZKAN</v>
      </c>
      <c r="O53" s="185" t="str">
        <f>IF(ISERROR(VLOOKUP(K53,'KAYIT LİSTESİ'!$B$4:$H$897,6,0)),"",(VLOOKUP(K53,'KAYIT LİSTESİ'!$B$4:$H$897,6,0)))</f>
        <v>İZMİT-MASTER ATLETİZM KLB.</v>
      </c>
      <c r="P53" s="218"/>
    </row>
    <row r="54" spans="1:16" ht="29.25" customHeight="1">
      <c r="A54" s="22">
        <v>7</v>
      </c>
      <c r="B54" s="23" t="s">
        <v>332</v>
      </c>
      <c r="C54" s="293">
        <f>IF(ISERROR(VLOOKUP(B54,'KAYIT LİSTESİ'!$B$4:$H$897,2,0)),"",(VLOOKUP(B54,'KAYIT LİSTESİ'!$B$4:$H$897,2,0)))</f>
        <v>637</v>
      </c>
      <c r="D54" s="25">
        <f>IF(ISERROR(VLOOKUP(B54,'KAYIT LİSTESİ'!$B$4:$H$897,4,0)),"",(VLOOKUP(B54,'KAYIT LİSTESİ'!$B$4:$H$897,4,0)))</f>
        <v>32209</v>
      </c>
      <c r="E54" s="51" t="str">
        <f>IF(ISERROR(VLOOKUP(B54,'KAYIT LİSTESİ'!$B$4:$H$897,5,0)),"",(VLOOKUP(B54,'KAYIT LİSTESİ'!$B$4:$H$897,5,0)))</f>
        <v>HÜLYA BAŞTUĞ</v>
      </c>
      <c r="F54" s="51" t="str">
        <f>IF(ISERROR(VLOOKUP(B54,'KAYIT LİSTESİ'!$B$4:$H$897,6,0)),"",(VLOOKUP(B54,'KAYIT LİSTESİ'!$B$4:$H$897,6,0)))</f>
        <v>MERSİN-MESKİ SPOR</v>
      </c>
      <c r="G54" s="175"/>
      <c r="H54" s="234"/>
      <c r="J54" s="100">
        <v>5</v>
      </c>
      <c r="K54" s="101" t="s">
        <v>354</v>
      </c>
      <c r="L54" s="277">
        <f>IF(ISERROR(VLOOKUP(K54,'KAYIT LİSTESİ'!$B$4:$H$897,2,0)),"",(VLOOKUP(K54,'KAYIT LİSTESİ'!$B$4:$H$897,2,0)))</f>
        <v>661</v>
      </c>
      <c r="M54" s="102">
        <f>IF(ISERROR(VLOOKUP(K54,'KAYIT LİSTESİ'!$B$4:$H$897,4,0)),"",(VLOOKUP(K54,'KAYIT LİSTESİ'!$B$4:$H$897,4,0)))</f>
        <v>31048</v>
      </c>
      <c r="N54" s="185" t="str">
        <f>IF(ISERROR(VLOOKUP(K54,'KAYIT LİSTESİ'!$B$4:$H$897,5,0)),"",(VLOOKUP(K54,'KAYIT LİSTESİ'!$B$4:$H$897,5,0)))</f>
        <v>SUNİYE DOĞANBAŞ</v>
      </c>
      <c r="O54" s="185" t="str">
        <f>IF(ISERROR(VLOOKUP(K54,'KAYIT LİSTESİ'!$B$4:$H$897,6,0)),"",(VLOOKUP(K54,'KAYIT LİSTESİ'!$B$4:$H$897,6,0)))</f>
        <v>MERSİN-B.Ş.BLD. SPOR</v>
      </c>
      <c r="P54" s="218"/>
    </row>
    <row r="55" spans="1:16" ht="29.25" customHeight="1">
      <c r="A55" s="22">
        <v>8</v>
      </c>
      <c r="B55" s="23" t="s">
        <v>333</v>
      </c>
      <c r="C55" s="293">
        <f>IF(ISERROR(VLOOKUP(B55,'KAYIT LİSTESİ'!$B$4:$H$897,2,0)),"",(VLOOKUP(B55,'KAYIT LİSTESİ'!$B$4:$H$897,2,0)))</f>
        <v>620</v>
      </c>
      <c r="D55" s="25">
        <f>IF(ISERROR(VLOOKUP(B55,'KAYIT LİSTESİ'!$B$4:$H$897,4,0)),"",(VLOOKUP(B55,'KAYIT LİSTESİ'!$B$4:$H$897,4,0)))</f>
        <v>34513</v>
      </c>
      <c r="E55" s="51" t="str">
        <f>IF(ISERROR(VLOOKUP(B55,'KAYIT LİSTESİ'!$B$4:$H$897,5,0)),"",(VLOOKUP(B55,'KAYIT LİSTESİ'!$B$4:$H$897,5,0)))</f>
        <v>EBRU OFLUOĞLU</v>
      </c>
      <c r="F55" s="51" t="str">
        <f>IF(ISERROR(VLOOKUP(B55,'KAYIT LİSTESİ'!$B$4:$H$897,6,0)),"",(VLOOKUP(B55,'KAYIT LİSTESİ'!$B$4:$H$897,6,0)))</f>
        <v>RİZE-REŞADİYE ZİHNİ DERİN S.K.</v>
      </c>
      <c r="G55" s="175"/>
      <c r="H55" s="234"/>
      <c r="J55" s="100">
        <v>6</v>
      </c>
      <c r="K55" s="101" t="s">
        <v>355</v>
      </c>
      <c r="L55" s="277">
        <f>IF(ISERROR(VLOOKUP(K55,'KAYIT LİSTESİ'!$B$4:$H$897,2,0)),"",(VLOOKUP(K55,'KAYIT LİSTESİ'!$B$4:$H$897,2,0)))</f>
        <v>648</v>
      </c>
      <c r="M55" s="102">
        <f>IF(ISERROR(VLOOKUP(K55,'KAYIT LİSTESİ'!$B$4:$H$897,4,0)),"",(VLOOKUP(K55,'KAYIT LİSTESİ'!$B$4:$H$897,4,0)))</f>
        <v>27774</v>
      </c>
      <c r="N55" s="185" t="str">
        <f>IF(ISERROR(VLOOKUP(K55,'KAYIT LİSTESİ'!$B$4:$H$897,5,0)),"",(VLOOKUP(K55,'KAYIT LİSTESİ'!$B$4:$H$897,5,0)))</f>
        <v>FİLİZ GÜNDOĞDU</v>
      </c>
      <c r="O55" s="185" t="str">
        <f>IF(ISERROR(VLOOKUP(K55,'KAYIT LİSTESİ'!$B$4:$H$897,6,0)),"",(VLOOKUP(K55,'KAYIT LİSTESİ'!$B$4:$H$897,6,0)))</f>
        <v>SAKARYA-B.Ş.BLD.SPOR</v>
      </c>
      <c r="P55" s="218"/>
    </row>
    <row r="56" spans="1:16" ht="29.25" customHeight="1">
      <c r="A56" s="350"/>
      <c r="B56" s="351"/>
      <c r="C56" s="352"/>
      <c r="D56" s="353"/>
      <c r="E56" s="354"/>
      <c r="F56" s="354"/>
      <c r="G56" s="355"/>
      <c r="H56" s="234"/>
      <c r="J56" s="100">
        <v>7</v>
      </c>
      <c r="K56" s="101" t="s">
        <v>356</v>
      </c>
      <c r="L56" s="277">
        <f>IF(ISERROR(VLOOKUP(K56,'KAYIT LİSTESİ'!$B$4:$H$897,2,0)),"",(VLOOKUP(K56,'KAYIT LİSTESİ'!$B$4:$H$897,2,0)))</f>
        <v>601</v>
      </c>
      <c r="M56" s="102">
        <f>IF(ISERROR(VLOOKUP(K56,'KAYIT LİSTESİ'!$B$4:$H$897,4,0)),"",(VLOOKUP(K56,'KAYIT LİSTESİ'!$B$4:$H$897,4,0)))</f>
        <v>26334</v>
      </c>
      <c r="N56" s="185" t="str">
        <f>IF(ISERROR(VLOOKUP(K56,'KAYIT LİSTESİ'!$B$4:$H$897,5,0)),"",(VLOOKUP(K56,'KAYIT LİSTESİ'!$B$4:$H$897,5,0)))</f>
        <v>CEMİLE TAŞ</v>
      </c>
      <c r="O56" s="185" t="str">
        <f>IF(ISERROR(VLOOKUP(K56,'KAYIT LİSTESİ'!$B$4:$H$897,6,0)),"",(VLOOKUP(K56,'KAYIT LİSTESİ'!$B$4:$H$897,6,0)))</f>
        <v>İSTANBUL-OLİMPİK SPOR</v>
      </c>
      <c r="P56" s="218"/>
    </row>
    <row r="57" spans="1:16" ht="36.75" customHeight="1">
      <c r="A57" s="440" t="s">
        <v>418</v>
      </c>
      <c r="B57" s="440"/>
      <c r="C57" s="440"/>
      <c r="D57" s="440"/>
      <c r="E57" s="440"/>
      <c r="F57" s="440"/>
      <c r="G57" s="440"/>
      <c r="H57" s="234"/>
      <c r="J57" s="440" t="s">
        <v>419</v>
      </c>
      <c r="K57" s="440"/>
      <c r="L57" s="440"/>
      <c r="M57" s="440"/>
      <c r="N57" s="440"/>
      <c r="O57" s="440"/>
      <c r="P57" s="440"/>
    </row>
    <row r="58" spans="1:16" ht="36.75" customHeight="1">
      <c r="A58" s="441" t="s">
        <v>16</v>
      </c>
      <c r="B58" s="442"/>
      <c r="C58" s="442"/>
      <c r="D58" s="442"/>
      <c r="E58" s="442"/>
      <c r="F58" s="442"/>
      <c r="G58" s="442"/>
      <c r="H58" s="234"/>
      <c r="J58" s="441" t="s">
        <v>16</v>
      </c>
      <c r="K58" s="442"/>
      <c r="L58" s="442"/>
      <c r="M58" s="442"/>
      <c r="N58" s="442"/>
      <c r="O58" s="442"/>
      <c r="P58" s="442"/>
    </row>
    <row r="59" spans="1:16" ht="36.75" customHeight="1">
      <c r="A59" s="204" t="s">
        <v>12</v>
      </c>
      <c r="B59" s="204" t="s">
        <v>61</v>
      </c>
      <c r="C59" s="204" t="s">
        <v>60</v>
      </c>
      <c r="D59" s="205" t="s">
        <v>13</v>
      </c>
      <c r="E59" s="206" t="s">
        <v>14</v>
      </c>
      <c r="F59" s="206" t="s">
        <v>424</v>
      </c>
      <c r="G59" s="204" t="s">
        <v>130</v>
      </c>
      <c r="H59" s="234"/>
      <c r="J59" s="204" t="s">
        <v>12</v>
      </c>
      <c r="K59" s="204" t="s">
        <v>61</v>
      </c>
      <c r="L59" s="204" t="s">
        <v>60</v>
      </c>
      <c r="M59" s="205" t="s">
        <v>13</v>
      </c>
      <c r="N59" s="206" t="s">
        <v>14</v>
      </c>
      <c r="O59" s="206" t="s">
        <v>424</v>
      </c>
      <c r="P59" s="204" t="s">
        <v>130</v>
      </c>
    </row>
    <row r="60" spans="1:16" ht="36.75" customHeight="1">
      <c r="A60" s="72">
        <v>1</v>
      </c>
      <c r="B60" s="215" t="s">
        <v>375</v>
      </c>
      <c r="C60" s="292" t="str">
        <f>IF(ISERROR(VLOOKUP(B60,'KAYIT LİSTESİ'!$B$4:$H$897,2,0)),"",(VLOOKUP(B60,'KAYIT LİSTESİ'!$B$4:$H$897,2,0)))</f>
        <v>669
674
671
673</v>
      </c>
      <c r="D60" s="130">
        <f>IF(ISERROR(VLOOKUP(B60,'KAYIT LİSTESİ'!$B$4:$H$897,4,0)),"",(VLOOKUP(B60,'KAYIT LİSTESİ'!$B$4:$H$897,4,0)))</f>
        <v>0</v>
      </c>
      <c r="E60" s="216" t="str">
        <f>IF(ISERROR(VLOOKUP(B60,'KAYIT LİSTESİ'!$B$4:$H$897,5,0)),"",(VLOOKUP(B60,'KAYIT LİSTESİ'!$B$4:$H$897,5,0)))</f>
        <v>HATİCE ÖZYÜREK
SONGÜL KONAK
RUMEYSA EFE
SERAY ŞENTÜRK
</v>
      </c>
      <c r="F60" s="216" t="str">
        <f>IF(ISERROR(VLOOKUP(B60,'KAYIT LİSTESİ'!$B$4:$H$897,6,0)),"",(VLOOKUP(B60,'KAYIT LİSTESİ'!$B$4:$H$897,6,0)))</f>
        <v>BURSA-OSMANGAZİ BLD.SP.</v>
      </c>
      <c r="G60" s="131"/>
      <c r="H60" s="234"/>
      <c r="J60" s="72">
        <v>1</v>
      </c>
      <c r="K60" s="215" t="s">
        <v>383</v>
      </c>
      <c r="L60" s="292">
        <f>IF(ISERROR(VLOOKUP(K60,'KAYIT LİSTESİ'!$B$4:$H$897,2,0)),"",(VLOOKUP(K60,'KAYIT LİSTESİ'!$B$4:$H$897,2,0)))</f>
      </c>
      <c r="M60" s="130">
        <f>IF(ISERROR(VLOOKUP(K60,'KAYIT LİSTESİ'!$B$4:$H$897,4,0)),"",(VLOOKUP(K60,'KAYIT LİSTESİ'!$B$4:$H$897,4,0)))</f>
      </c>
      <c r="N60" s="216">
        <f>IF(ISERROR(VLOOKUP(K60,'KAYIT LİSTESİ'!$B$4:$H$897,5,0)),"",(VLOOKUP(K60,'KAYIT LİSTESİ'!$B$4:$H$897,5,0)))</f>
      </c>
      <c r="O60" s="216">
        <f>IF(ISERROR(VLOOKUP(K60,'KAYIT LİSTESİ'!$B$4:$H$897,6,0)),"",(VLOOKUP(K60,'KAYIT LİSTESİ'!$B$4:$H$897,6,0)))</f>
      </c>
      <c r="P60" s="131"/>
    </row>
    <row r="61" spans="1:16" ht="36.75" customHeight="1">
      <c r="A61" s="72">
        <v>2</v>
      </c>
      <c r="B61" s="215" t="s">
        <v>376</v>
      </c>
      <c r="C61" s="292" t="str">
        <f>IF(ISERROR(VLOOKUP(B61,'KAYIT LİSTESİ'!$B$4:$H$897,2,0)),"",(VLOOKUP(B61,'KAYIT LİSTESİ'!$B$4:$H$897,2,0)))</f>
        <v>609
611
613
615</v>
      </c>
      <c r="D61" s="130" t="str">
        <f>IF(ISERROR(VLOOKUP(B61,'KAYIT LİSTESİ'!$B$4:$H$897,4,0)),"",(VLOOKUP(B61,'KAYIT LİSTESİ'!$B$4:$H$897,4,0)))</f>
        <v> </v>
      </c>
      <c r="E61" s="216" t="str">
        <f>IF(ISERROR(VLOOKUP(B61,'KAYIT LİSTESİ'!$B$4:$H$897,5,0)),"",(VLOOKUP(B61,'KAYIT LİSTESİ'!$B$4:$H$897,5,0)))</f>
        <v>BEYZA ÇAYLIYAK
ÇİĞDEM İZGİN
GAMZE BARLAS
NİLÜFER ÖZEN</v>
      </c>
      <c r="F61" s="216" t="str">
        <f>IF(ISERROR(VLOOKUP(B61,'KAYIT LİSTESİ'!$B$4:$H$897,6,0)),"",(VLOOKUP(B61,'KAYIT LİSTESİ'!$B$4:$H$897,6,0)))</f>
        <v>İZMİT-MASTER ATLETİZM KLB.</v>
      </c>
      <c r="G61" s="131"/>
      <c r="H61" s="234"/>
      <c r="J61" s="72">
        <v>2</v>
      </c>
      <c r="K61" s="215" t="s">
        <v>384</v>
      </c>
      <c r="L61" s="292">
        <f>IF(ISERROR(VLOOKUP(K61,'KAYIT LİSTESİ'!$B$4:$H$897,2,0)),"",(VLOOKUP(K61,'KAYIT LİSTESİ'!$B$4:$H$897,2,0)))</f>
      </c>
      <c r="M61" s="130">
        <f>IF(ISERROR(VLOOKUP(K61,'KAYIT LİSTESİ'!$B$4:$H$897,4,0)),"",(VLOOKUP(K61,'KAYIT LİSTESİ'!$B$4:$H$897,4,0)))</f>
      </c>
      <c r="N61" s="216">
        <f>IF(ISERROR(VLOOKUP(K61,'KAYIT LİSTESİ'!$B$4:$H$897,5,0)),"",(VLOOKUP(K61,'KAYIT LİSTESİ'!$B$4:$H$897,5,0)))</f>
      </c>
      <c r="O61" s="216">
        <f>IF(ISERROR(VLOOKUP(K61,'KAYIT LİSTESİ'!$B$4:$H$897,6,0)),"",(VLOOKUP(K61,'KAYIT LİSTESİ'!$B$4:$H$897,6,0)))</f>
      </c>
      <c r="P61" s="131"/>
    </row>
    <row r="62" spans="1:16" ht="36.75" customHeight="1">
      <c r="A62" s="72">
        <v>3</v>
      </c>
      <c r="B62" s="215" t="s">
        <v>377</v>
      </c>
      <c r="C62" s="292">
        <f>IF(ISERROR(VLOOKUP(B62,'KAYIT LİSTESİ'!$B$4:$H$897,2,0)),"",(VLOOKUP(B62,'KAYIT LİSTESİ'!$B$4:$H$897,2,0)))</f>
      </c>
      <c r="D62" s="130">
        <f>IF(ISERROR(VLOOKUP(B62,'KAYIT LİSTESİ'!$B$4:$H$897,4,0)),"",(VLOOKUP(B62,'KAYIT LİSTESİ'!$B$4:$H$897,4,0)))</f>
      </c>
      <c r="E62" s="216">
        <f>IF(ISERROR(VLOOKUP(B62,'KAYIT LİSTESİ'!$B$4:$H$897,5,0)),"",(VLOOKUP(B62,'KAYIT LİSTESİ'!$B$4:$H$897,5,0)))</f>
      </c>
      <c r="F62" s="216">
        <f>IF(ISERROR(VLOOKUP(B62,'KAYIT LİSTESİ'!$B$4:$H$897,6,0)),"",(VLOOKUP(B62,'KAYIT LİSTESİ'!$B$4:$H$897,6,0)))</f>
      </c>
      <c r="G62" s="131"/>
      <c r="H62" s="234"/>
      <c r="J62" s="72">
        <v>3</v>
      </c>
      <c r="K62" s="215" t="s">
        <v>385</v>
      </c>
      <c r="L62" s="292">
        <f>IF(ISERROR(VLOOKUP(K62,'KAYIT LİSTESİ'!$B$4:$H$897,2,0)),"",(VLOOKUP(K62,'KAYIT LİSTESİ'!$B$4:$H$897,2,0)))</f>
      </c>
      <c r="M62" s="130">
        <f>IF(ISERROR(VLOOKUP(K62,'KAYIT LİSTESİ'!$B$4:$H$897,4,0)),"",(VLOOKUP(K62,'KAYIT LİSTESİ'!$B$4:$H$897,4,0)))</f>
      </c>
      <c r="N62" s="216">
        <f>IF(ISERROR(VLOOKUP(K62,'KAYIT LİSTESİ'!$B$4:$H$897,5,0)),"",(VLOOKUP(K62,'KAYIT LİSTESİ'!$B$4:$H$897,5,0)))</f>
      </c>
      <c r="O62" s="216">
        <f>IF(ISERROR(VLOOKUP(K62,'KAYIT LİSTESİ'!$B$4:$H$897,6,0)),"",(VLOOKUP(K62,'KAYIT LİSTESİ'!$B$4:$H$897,6,0)))</f>
      </c>
      <c r="P62" s="131"/>
    </row>
    <row r="63" spans="1:16" ht="36.75" customHeight="1">
      <c r="A63" s="72">
        <v>4</v>
      </c>
      <c r="B63" s="215" t="s">
        <v>378</v>
      </c>
      <c r="C63" s="292" t="str">
        <f>IF(ISERROR(VLOOKUP(B63,'KAYIT LİSTESİ'!$B$4:$H$897,2,0)),"",(VLOOKUP(B63,'KAYIT LİSTESİ'!$B$4:$H$897,2,0)))</f>
        <v>600
604
607
602</v>
      </c>
      <c r="D63" s="130">
        <f>IF(ISERROR(VLOOKUP(B63,'KAYIT LİSTESİ'!$B$4:$H$897,4,0)),"",(VLOOKUP(B63,'KAYIT LİSTESİ'!$B$4:$H$897,4,0)))</f>
        <v>0</v>
      </c>
      <c r="E63" s="216" t="str">
        <f>IF(ISERROR(VLOOKUP(B63,'KAYIT LİSTESİ'!$B$4:$H$897,5,0)),"",(VLOOKUP(B63,'KAYIT LİSTESİ'!$B$4:$H$897,5,0)))</f>
        <v>AYBÜKE AĞIRBAŞ
FATMA TUĞÇE SAVAŞ
SEREN KAYA
ÇAĞLA FADILLIOĞLU</v>
      </c>
      <c r="F63" s="216" t="str">
        <f>IF(ISERROR(VLOOKUP(B63,'KAYIT LİSTESİ'!$B$4:$H$897,6,0)),"",(VLOOKUP(B63,'KAYIT LİSTESİ'!$B$4:$H$897,6,0)))</f>
        <v>İSTANBUL-OLİMPİK SPOR</v>
      </c>
      <c r="G63" s="131"/>
      <c r="H63" s="234"/>
      <c r="J63" s="72">
        <v>4</v>
      </c>
      <c r="K63" s="215" t="s">
        <v>386</v>
      </c>
      <c r="L63" s="292">
        <f>IF(ISERROR(VLOOKUP(K63,'KAYIT LİSTESİ'!$B$4:$H$897,2,0)),"",(VLOOKUP(K63,'KAYIT LİSTESİ'!$B$4:$H$897,2,0)))</f>
      </c>
      <c r="M63" s="130">
        <f>IF(ISERROR(VLOOKUP(K63,'KAYIT LİSTESİ'!$B$4:$H$897,4,0)),"",(VLOOKUP(K63,'KAYIT LİSTESİ'!$B$4:$H$897,4,0)))</f>
      </c>
      <c r="N63" s="216">
        <f>IF(ISERROR(VLOOKUP(K63,'KAYIT LİSTESİ'!$B$4:$H$897,5,0)),"",(VLOOKUP(K63,'KAYIT LİSTESİ'!$B$4:$H$897,5,0)))</f>
      </c>
      <c r="O63" s="216">
        <f>IF(ISERROR(VLOOKUP(K63,'KAYIT LİSTESİ'!$B$4:$H$897,6,0)),"",(VLOOKUP(K63,'KAYIT LİSTESİ'!$B$4:$H$897,6,0)))</f>
      </c>
      <c r="P63" s="131"/>
    </row>
    <row r="64" spans="1:16" ht="36.75" customHeight="1">
      <c r="A64" s="72">
        <v>5</v>
      </c>
      <c r="B64" s="215" t="s">
        <v>379</v>
      </c>
      <c r="C64" s="292" t="str">
        <f>IF(ISERROR(VLOOKUP(B64,'KAYIT LİSTESİ'!$B$4:$H$897,2,0)),"",(VLOOKUP(B64,'KAYIT LİSTESİ'!$B$4:$H$897,2,0)))</f>
        <v>646
650
653
651</v>
      </c>
      <c r="D64" s="130" t="str">
        <f>IF(ISERROR(VLOOKUP(B64,'KAYIT LİSTESİ'!$B$4:$H$897,4,0)),"",(VLOOKUP(B64,'KAYIT LİSTESİ'!$B$4:$H$897,4,0)))</f>
        <v> </v>
      </c>
      <c r="E64" s="216" t="str">
        <f>IF(ISERROR(VLOOKUP(B64,'KAYIT LİSTESİ'!$B$4:$H$897,5,0)),"",(VLOOKUP(B64,'KAYIT LİSTESİ'!$B$4:$H$897,5,0)))</f>
        <v>
ÇAĞLA GEBEŞOĞLU
GÜLNAZ AYAR
ZÜLEYHA AVCI
SENA ÇAKIR
</v>
      </c>
      <c r="F64" s="216" t="str">
        <f>IF(ISERROR(VLOOKUP(B64,'KAYIT LİSTESİ'!$B$4:$H$897,6,0)),"",(VLOOKUP(B64,'KAYIT LİSTESİ'!$B$4:$H$897,6,0)))</f>
        <v>SAKARYA-B.Ş.BLD.SPOR</v>
      </c>
      <c r="G64" s="131"/>
      <c r="H64" s="234"/>
      <c r="J64" s="72">
        <v>5</v>
      </c>
      <c r="K64" s="215" t="s">
        <v>387</v>
      </c>
      <c r="L64" s="292">
        <f>IF(ISERROR(VLOOKUP(K64,'KAYIT LİSTESİ'!$B$4:$H$897,2,0)),"",(VLOOKUP(K64,'KAYIT LİSTESİ'!$B$4:$H$897,2,0)))</f>
      </c>
      <c r="M64" s="130">
        <f>IF(ISERROR(VLOOKUP(K64,'KAYIT LİSTESİ'!$B$4:$H$897,4,0)),"",(VLOOKUP(K64,'KAYIT LİSTESİ'!$B$4:$H$897,4,0)))</f>
      </c>
      <c r="N64" s="216">
        <f>IF(ISERROR(VLOOKUP(K64,'KAYIT LİSTESİ'!$B$4:$H$897,5,0)),"",(VLOOKUP(K64,'KAYIT LİSTESİ'!$B$4:$H$897,5,0)))</f>
      </c>
      <c r="O64" s="216">
        <f>IF(ISERROR(VLOOKUP(K64,'KAYIT LİSTESİ'!$B$4:$H$897,6,0)),"",(VLOOKUP(K64,'KAYIT LİSTESİ'!$B$4:$H$897,6,0)))</f>
      </c>
      <c r="P64" s="131"/>
    </row>
    <row r="65" spans="1:16" ht="36.75" customHeight="1">
      <c r="A65" s="72">
        <v>6</v>
      </c>
      <c r="B65" s="215" t="s">
        <v>380</v>
      </c>
      <c r="C65" s="292" t="str">
        <f>IF(ISERROR(VLOOKUP(B65,'KAYIT LİSTESİ'!$B$4:$H$897,2,0)),"",(VLOOKUP(B65,'KAYIT LİSTESİ'!$B$4:$H$897,2,0)))</f>
        <v>658
655
654
659</v>
      </c>
      <c r="D65" s="130">
        <f>IF(ISERROR(VLOOKUP(B65,'KAYIT LİSTESİ'!$B$4:$H$897,4,0)),"",(VLOOKUP(B65,'KAYIT LİSTESİ'!$B$4:$H$897,4,0)))</f>
        <v>0</v>
      </c>
      <c r="E65" s="216" t="str">
        <f>IF(ISERROR(VLOOKUP(B65,'KAYIT LİSTESİ'!$B$4:$H$897,5,0)),"",(VLOOKUP(B65,'KAYIT LİSTESİ'!$B$4:$H$897,5,0)))</f>
        <v>NURTEN BÜYÜK
CANSU BEKLER
BAHAR KORKMAZ
SİBEL KOÇ
</v>
      </c>
      <c r="F65" s="216" t="str">
        <f>IF(ISERROR(VLOOKUP(B65,'KAYIT LİSTESİ'!$B$4:$H$897,6,0)),"",(VLOOKUP(B65,'KAYIT LİSTESİ'!$B$4:$H$897,6,0)))</f>
        <v>MERSİN-B.Ş.BLD. SPOR</v>
      </c>
      <c r="G65" s="131"/>
      <c r="H65" s="234"/>
      <c r="J65" s="72">
        <v>6</v>
      </c>
      <c r="K65" s="215" t="s">
        <v>388</v>
      </c>
      <c r="L65" s="292">
        <f>IF(ISERROR(VLOOKUP(K65,'KAYIT LİSTESİ'!$B$4:$H$897,2,0)),"",(VLOOKUP(K65,'KAYIT LİSTESİ'!$B$4:$H$897,2,0)))</f>
      </c>
      <c r="M65" s="130">
        <f>IF(ISERROR(VLOOKUP(K65,'KAYIT LİSTESİ'!$B$4:$H$897,4,0)),"",(VLOOKUP(K65,'KAYIT LİSTESİ'!$B$4:$H$897,4,0)))</f>
      </c>
      <c r="N65" s="216">
        <f>IF(ISERROR(VLOOKUP(K65,'KAYIT LİSTESİ'!$B$4:$H$897,5,0)),"",(VLOOKUP(K65,'KAYIT LİSTESİ'!$B$4:$H$897,5,0)))</f>
      </c>
      <c r="O65" s="216">
        <f>IF(ISERROR(VLOOKUP(K65,'KAYIT LİSTESİ'!$B$4:$H$897,6,0)),"",(VLOOKUP(K65,'KAYIT LİSTESİ'!$B$4:$H$897,6,0)))</f>
      </c>
      <c r="P65" s="131"/>
    </row>
    <row r="66" spans="1:16" ht="36.75" customHeight="1">
      <c r="A66" s="72">
        <v>7</v>
      </c>
      <c r="B66" s="215" t="s">
        <v>381</v>
      </c>
      <c r="C66" s="292" t="str">
        <f>IF(ISERROR(VLOOKUP(B66,'KAYIT LİSTESİ'!$B$4:$H$897,2,0)),"",(VLOOKUP(B66,'KAYIT LİSTESİ'!$B$4:$H$897,2,0)))</f>
        <v>632
634
641
630</v>
      </c>
      <c r="D66" s="130">
        <f>IF(ISERROR(VLOOKUP(B66,'KAYIT LİSTESİ'!$B$4:$H$897,4,0)),"",(VLOOKUP(B66,'KAYIT LİSTESİ'!$B$4:$H$897,4,0)))</f>
        <v>0</v>
      </c>
      <c r="E66" s="216" t="str">
        <f>IF(ISERROR(VLOOKUP(B66,'KAYIT LİSTESİ'!$B$4:$H$897,5,0)),"",(VLOOKUP(B66,'KAYIT LİSTESİ'!$B$4:$H$897,5,0)))</f>
        <v>ELCİN ORHAN
FATMA GÜNGÖR
SİBEL SAKABAŞI
BURÇİN ALYAGUT</v>
      </c>
      <c r="F66" s="216" t="str">
        <f>IF(ISERROR(VLOOKUP(B66,'KAYIT LİSTESİ'!$B$4:$H$897,6,0)),"",(VLOOKUP(B66,'KAYIT LİSTESİ'!$B$4:$H$897,6,0)))</f>
        <v>MERSİN-MESKİ SPOR</v>
      </c>
      <c r="G66" s="131"/>
      <c r="H66" s="234"/>
      <c r="J66" s="72">
        <v>7</v>
      </c>
      <c r="K66" s="215" t="s">
        <v>389</v>
      </c>
      <c r="L66" s="292">
        <f>IF(ISERROR(VLOOKUP(K66,'KAYIT LİSTESİ'!$B$4:$H$897,2,0)),"",(VLOOKUP(K66,'KAYIT LİSTESİ'!$B$4:$H$897,2,0)))</f>
      </c>
      <c r="M66" s="130">
        <f>IF(ISERROR(VLOOKUP(K66,'KAYIT LİSTESİ'!$B$4:$H$897,4,0)),"",(VLOOKUP(K66,'KAYIT LİSTESİ'!$B$4:$H$897,4,0)))</f>
      </c>
      <c r="N66" s="216">
        <f>IF(ISERROR(VLOOKUP(K66,'KAYIT LİSTESİ'!$B$4:$H$897,5,0)),"",(VLOOKUP(K66,'KAYIT LİSTESİ'!$B$4:$H$897,5,0)))</f>
      </c>
      <c r="O66" s="216">
        <f>IF(ISERROR(VLOOKUP(K66,'KAYIT LİSTESİ'!$B$4:$H$897,6,0)),"",(VLOOKUP(K66,'KAYIT LİSTESİ'!$B$4:$H$897,6,0)))</f>
      </c>
      <c r="P66" s="131"/>
    </row>
    <row r="67" spans="1:16" ht="36.75" customHeight="1">
      <c r="A67" s="72">
        <v>8</v>
      </c>
      <c r="B67" s="215" t="s">
        <v>382</v>
      </c>
      <c r="C67" s="292" t="str">
        <f>IF(ISERROR(VLOOKUP(B67,'KAYIT LİSTESİ'!$B$4:$H$897,2,0)),"",(VLOOKUP(B67,'KAYIT LİSTESİ'!$B$4:$H$897,2,0)))</f>
        <v>619
628
621
622</v>
      </c>
      <c r="D67" s="130" t="str">
        <f>IF(ISERROR(VLOOKUP(B67,'KAYIT LİSTESİ'!$B$4:$H$897,4,0)),"",(VLOOKUP(B67,'KAYIT LİSTESİ'!$B$4:$H$897,4,0)))</f>
        <v> </v>
      </c>
      <c r="E67" s="216" t="str">
        <f>IF(ISERROR(VLOOKUP(B67,'KAYIT LİSTESİ'!$B$4:$H$897,5,0)),"",(VLOOKUP(B67,'KAYIT LİSTESİ'!$B$4:$H$897,5,0)))</f>
        <v>AŞKIN NUR KARAKOÇ
SİBEL ATASOY
EZGI KARAPINAR
HAYRÜNİSA KAZKAYASI
</v>
      </c>
      <c r="F67" s="216" t="str">
        <f>IF(ISERROR(VLOOKUP(B67,'KAYIT LİSTESİ'!$B$4:$H$897,6,0)),"",(VLOOKUP(B67,'KAYIT LİSTESİ'!$B$4:$H$897,6,0)))</f>
        <v>RİZE-REŞADİYE ZİHNİ DERİN S.K.</v>
      </c>
      <c r="G67" s="131"/>
      <c r="H67" s="234"/>
      <c r="J67" s="72">
        <v>8</v>
      </c>
      <c r="K67" s="215" t="s">
        <v>390</v>
      </c>
      <c r="L67" s="292">
        <f>IF(ISERROR(VLOOKUP(K67,'KAYIT LİSTESİ'!$B$4:$H$897,2,0)),"",(VLOOKUP(K67,'KAYIT LİSTESİ'!$B$4:$H$897,2,0)))</f>
      </c>
      <c r="M67" s="130">
        <f>IF(ISERROR(VLOOKUP(K67,'KAYIT LİSTESİ'!$B$4:$H$897,4,0)),"",(VLOOKUP(K67,'KAYIT LİSTESİ'!$B$4:$H$897,4,0)))</f>
      </c>
      <c r="N67" s="216">
        <f>IF(ISERROR(VLOOKUP(K67,'KAYIT LİSTESİ'!$B$4:$H$897,5,0)),"",(VLOOKUP(K67,'KAYIT LİSTESİ'!$B$4:$H$897,5,0)))</f>
      </c>
      <c r="O67" s="216">
        <f>IF(ISERROR(VLOOKUP(K67,'KAYIT LİSTESİ'!$B$4:$H$897,6,0)),"",(VLOOKUP(K67,'KAYIT LİSTESİ'!$B$4:$H$897,6,0)))</f>
      </c>
      <c r="P67" s="131"/>
    </row>
    <row r="68" ht="36.75" customHeight="1">
      <c r="H68" s="234"/>
    </row>
    <row r="69" ht="36.75" customHeight="1">
      <c r="H69" s="234"/>
    </row>
    <row r="70" ht="36.75" customHeight="1">
      <c r="H70" s="234"/>
    </row>
    <row r="71" ht="36.75" customHeight="1">
      <c r="H71" s="234"/>
    </row>
    <row r="72" ht="36.75" customHeight="1">
      <c r="H72" s="234"/>
    </row>
    <row r="73" ht="36.75" customHeight="1">
      <c r="H73" s="234"/>
    </row>
    <row r="74" ht="36.75" customHeight="1">
      <c r="H74" s="234"/>
    </row>
    <row r="75" ht="36.75" customHeight="1">
      <c r="H75" s="234"/>
    </row>
    <row r="76" ht="36.75" customHeight="1">
      <c r="H76" s="234"/>
    </row>
    <row r="77" ht="36.75" customHeight="1">
      <c r="H77" s="234"/>
    </row>
    <row r="78" ht="36.75" customHeight="1">
      <c r="H78" s="234"/>
    </row>
    <row r="79" ht="36.75" customHeight="1">
      <c r="H79" s="234"/>
    </row>
    <row r="80" ht="36.75" customHeight="1">
      <c r="H80" s="234"/>
    </row>
    <row r="81" ht="36.75" customHeight="1">
      <c r="H81" s="234"/>
    </row>
    <row r="82" ht="36.75" customHeight="1">
      <c r="H82" s="234"/>
    </row>
    <row r="83" ht="36.75" customHeight="1">
      <c r="H83" s="234"/>
    </row>
    <row r="84" ht="36.75" customHeight="1">
      <c r="H84" s="234"/>
    </row>
    <row r="85" ht="36.75" customHeight="1">
      <c r="H85" s="234"/>
    </row>
    <row r="86" ht="36.75" customHeight="1">
      <c r="H86" s="234"/>
    </row>
    <row r="87" ht="36.75" customHeight="1">
      <c r="H87" s="234"/>
    </row>
    <row r="88" ht="36.75" customHeight="1">
      <c r="H88" s="234"/>
    </row>
    <row r="89" ht="36.75" customHeight="1">
      <c r="H89" s="234"/>
    </row>
    <row r="90" ht="36.75" customHeight="1">
      <c r="H90" s="234"/>
    </row>
    <row r="91" ht="36.75" customHeight="1">
      <c r="H91" s="234"/>
    </row>
    <row r="92" ht="36.75" customHeight="1">
      <c r="H92" s="234"/>
    </row>
    <row r="93" spans="8:9" ht="36.75" customHeight="1">
      <c r="H93" s="234"/>
      <c r="I93" s="234"/>
    </row>
    <row r="94" ht="36.75" customHeight="1">
      <c r="H94" s="234"/>
    </row>
    <row r="95" ht="36.75" customHeight="1">
      <c r="H95" s="234"/>
    </row>
    <row r="96" ht="36.75" customHeight="1">
      <c r="H96" s="234"/>
    </row>
    <row r="97" ht="36.75" customHeight="1">
      <c r="H97" s="234"/>
    </row>
    <row r="98" ht="36.75" customHeight="1">
      <c r="H98" s="234"/>
    </row>
    <row r="99" ht="36.75" customHeight="1">
      <c r="H99" s="234"/>
    </row>
    <row r="100" ht="102" customHeight="1">
      <c r="H100" s="234"/>
    </row>
    <row r="101" ht="102" customHeight="1">
      <c r="H101" s="234"/>
    </row>
    <row r="102" ht="102" customHeight="1">
      <c r="H102" s="234"/>
    </row>
    <row r="103" ht="102" customHeight="1">
      <c r="H103" s="234"/>
    </row>
    <row r="104" ht="102" customHeight="1">
      <c r="H104" s="234"/>
    </row>
    <row r="105" ht="102" customHeight="1">
      <c r="H105" s="234"/>
    </row>
    <row r="106" ht="102" customHeight="1">
      <c r="H106" s="234"/>
    </row>
    <row r="107" ht="102" customHeight="1"/>
    <row r="108" ht="36.75" customHeight="1"/>
    <row r="109" ht="36.75" customHeight="1"/>
    <row r="110" ht="76.5" customHeight="1"/>
    <row r="111" ht="76.5" customHeight="1"/>
    <row r="112" ht="76.5" customHeight="1"/>
    <row r="113" ht="76.5" customHeight="1"/>
    <row r="114" ht="76.5" customHeight="1"/>
    <row r="115" ht="76.5" customHeight="1"/>
    <row r="116" ht="76.5" customHeight="1"/>
    <row r="117" ht="76.5" customHeight="1"/>
    <row r="118" ht="36.75" customHeight="1"/>
    <row r="119" ht="36.75" customHeight="1"/>
    <row r="120" ht="36.75" customHeight="1"/>
    <row r="121" ht="36.75" customHeight="1"/>
    <row r="122" ht="36.75" customHeight="1"/>
    <row r="123" ht="36.75" customHeight="1"/>
    <row r="124" ht="36.75" customHeight="1"/>
    <row r="125" ht="36.75" customHeight="1"/>
    <row r="126" ht="36.75" customHeight="1"/>
    <row r="127" ht="36.75" customHeight="1"/>
    <row r="128" ht="36.75" customHeight="1"/>
    <row r="129" ht="36.75" customHeight="1"/>
    <row r="130" ht="36.75" customHeight="1"/>
    <row r="131" ht="36.75" customHeight="1"/>
    <row r="132" ht="36.75" customHeight="1"/>
    <row r="133" ht="36.75" customHeight="1"/>
    <row r="134" ht="36.75" customHeight="1"/>
    <row r="135" ht="36.75" customHeight="1"/>
    <row r="136" ht="36.75" customHeight="1"/>
    <row r="137" ht="36.75" customHeight="1"/>
    <row r="138" ht="36.75" customHeight="1"/>
    <row r="139" ht="36.75" customHeight="1"/>
    <row r="140" ht="36.75" customHeight="1"/>
    <row r="141" ht="36.75" customHeight="1"/>
    <row r="142" ht="36.75" customHeight="1"/>
    <row r="143" ht="36.75" customHeight="1"/>
    <row r="144" ht="36.75" customHeight="1"/>
    <row r="145" ht="36.75" customHeight="1"/>
    <row r="146" ht="36.75" customHeight="1"/>
    <row r="147" ht="36.75" customHeight="1"/>
    <row r="148" ht="36.75" customHeight="1"/>
    <row r="149" ht="36.75" customHeight="1"/>
    <row r="150" ht="36.75" customHeight="1"/>
    <row r="151" ht="36.75" customHeight="1"/>
    <row r="152" ht="36.75" customHeight="1"/>
    <row r="153" ht="36.75" customHeight="1"/>
    <row r="154" ht="36.75" customHeight="1"/>
    <row r="155" ht="36.75" customHeight="1"/>
    <row r="156" ht="36.75" customHeight="1"/>
    <row r="157" ht="36.75" customHeight="1"/>
    <row r="158" ht="36.75" customHeight="1"/>
    <row r="159" ht="36.75" customHeight="1"/>
    <row r="160" ht="36.75" customHeight="1"/>
    <row r="161" ht="36.75" customHeight="1"/>
    <row r="162" ht="36.75" customHeight="1"/>
    <row r="163" ht="36.75" customHeight="1"/>
    <row r="164" ht="36.75" customHeight="1"/>
    <row r="165" ht="36.75" customHeight="1"/>
    <row r="166" ht="36.75" customHeight="1"/>
    <row r="167" ht="36.75" customHeight="1"/>
    <row r="168" ht="36.75" customHeight="1"/>
    <row r="169" ht="36.75" customHeight="1"/>
  </sheetData>
  <sheetProtection/>
  <mergeCells count="51">
    <mergeCell ref="P48:P49"/>
    <mergeCell ref="A57:G57"/>
    <mergeCell ref="A58:G58"/>
    <mergeCell ref="J57:P57"/>
    <mergeCell ref="J58:P58"/>
    <mergeCell ref="A45:G45"/>
    <mergeCell ref="A46:G46"/>
    <mergeCell ref="J47:P47"/>
    <mergeCell ref="J48:J49"/>
    <mergeCell ref="K48:K49"/>
    <mergeCell ref="L48:L49"/>
    <mergeCell ref="M48:M49"/>
    <mergeCell ref="N48:N49"/>
    <mergeCell ref="O48:O49"/>
    <mergeCell ref="M27:M28"/>
    <mergeCell ref="N27:N28"/>
    <mergeCell ref="O27:O28"/>
    <mergeCell ref="J36:P36"/>
    <mergeCell ref="J27:J28"/>
    <mergeCell ref="J37:J38"/>
    <mergeCell ref="A23:G23"/>
    <mergeCell ref="A35:G35"/>
    <mergeCell ref="J15:P15"/>
    <mergeCell ref="M16:M17"/>
    <mergeCell ref="N16:N17"/>
    <mergeCell ref="J16:J17"/>
    <mergeCell ref="P27:P28"/>
    <mergeCell ref="A15:G15"/>
    <mergeCell ref="A34:G34"/>
    <mergeCell ref="A24:G24"/>
    <mergeCell ref="L16:L17"/>
    <mergeCell ref="K27:K28"/>
    <mergeCell ref="L27:L28"/>
    <mergeCell ref="A1:P1"/>
    <mergeCell ref="A2:P2"/>
    <mergeCell ref="A3:P3"/>
    <mergeCell ref="J4:P4"/>
    <mergeCell ref="J5:P5"/>
    <mergeCell ref="A4:G4"/>
    <mergeCell ref="I5:I6"/>
    <mergeCell ref="A5:G5"/>
    <mergeCell ref="N37:N38"/>
    <mergeCell ref="O16:O17"/>
    <mergeCell ref="P16:P17"/>
    <mergeCell ref="J26:P26"/>
    <mergeCell ref="O37:O38"/>
    <mergeCell ref="P37:P38"/>
    <mergeCell ref="K37:K38"/>
    <mergeCell ref="L37:L38"/>
    <mergeCell ref="M37:M38"/>
    <mergeCell ref="K16:K17"/>
  </mergeCells>
  <printOptions/>
  <pageMargins left="0.7" right="0.7" top="0.75" bottom="0.75" header="0.3" footer="0.3"/>
  <pageSetup fitToHeight="0" fitToWidth="1" horizontalDpi="600" verticalDpi="600" orientation="portrait" paperSize="9" scale="43" r:id="rId2"/>
  <rowBreaks count="2" manualBreakCount="2">
    <brk id="56" max="15" man="1"/>
    <brk id="96" max="15" man="1"/>
  </rowBreaks>
  <ignoredErrors>
    <ignoredError sqref="L29:O35 L50:O56" unlockedFormula="1"/>
  </ignoredErrors>
  <drawing r:id="rId1"/>
</worksheet>
</file>

<file path=xl/worksheets/sheet5.xml><?xml version="1.0" encoding="utf-8"?>
<worksheet xmlns="http://schemas.openxmlformats.org/spreadsheetml/2006/main" xmlns:r="http://schemas.openxmlformats.org/officeDocument/2006/relationships">
  <sheetPr>
    <tabColor rgb="FFFFC000"/>
  </sheetPr>
  <dimension ref="A1:U9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30.8515625" style="53" customWidth="1"/>
    <col min="6" max="6" width="9.28125" style="20" customWidth="1"/>
    <col min="7" max="7" width="7.57421875" style="28" customWidth="1"/>
    <col min="8" max="8" width="2.140625" style="20" customWidth="1"/>
    <col min="9" max="9" width="4.421875" style="27" customWidth="1"/>
    <col min="10" max="10" width="15.421875" style="27" hidden="1" customWidth="1"/>
    <col min="11" max="11" width="6.57421875" style="27" customWidth="1"/>
    <col min="12" max="12" width="12.7109375" style="29" customWidth="1"/>
    <col min="13" max="13" width="14.7109375" style="57" bestFit="1" customWidth="1"/>
    <col min="14" max="14" width="30.57421875" style="57" customWidth="1"/>
    <col min="15" max="15" width="9.57421875" style="20" customWidth="1"/>
    <col min="16" max="16" width="7.7109375" style="20" customWidth="1"/>
    <col min="17" max="17" width="5.7109375" style="20" customWidth="1"/>
    <col min="18" max="19" width="9.140625" style="20" customWidth="1"/>
    <col min="20" max="20" width="9.140625" style="266" hidden="1" customWidth="1"/>
    <col min="21" max="21" width="9.140625" style="267" hidden="1" customWidth="1"/>
    <col min="22" max="16384" width="9.140625" style="20" customWidth="1"/>
  </cols>
  <sheetData>
    <row r="1" spans="1:21" s="9" customFormat="1" ht="53.25" customHeight="1">
      <c r="A1" s="437" t="s">
        <v>423</v>
      </c>
      <c r="B1" s="437"/>
      <c r="C1" s="437"/>
      <c r="D1" s="437"/>
      <c r="E1" s="437"/>
      <c r="F1" s="437"/>
      <c r="G1" s="437"/>
      <c r="H1" s="437"/>
      <c r="I1" s="437"/>
      <c r="J1" s="437"/>
      <c r="K1" s="437"/>
      <c r="L1" s="437"/>
      <c r="M1" s="437"/>
      <c r="N1" s="437"/>
      <c r="O1" s="437"/>
      <c r="P1" s="437"/>
      <c r="T1" s="265">
        <v>1370</v>
      </c>
      <c r="U1" s="264">
        <v>100</v>
      </c>
    </row>
    <row r="2" spans="1:21" s="9" customFormat="1" ht="24.75" customHeight="1">
      <c r="A2" s="454" t="s">
        <v>420</v>
      </c>
      <c r="B2" s="454"/>
      <c r="C2" s="454"/>
      <c r="D2" s="454"/>
      <c r="E2" s="454"/>
      <c r="F2" s="454"/>
      <c r="G2" s="454"/>
      <c r="H2" s="454"/>
      <c r="I2" s="454"/>
      <c r="J2" s="454"/>
      <c r="K2" s="454"/>
      <c r="L2" s="454"/>
      <c r="M2" s="454"/>
      <c r="N2" s="454"/>
      <c r="O2" s="454"/>
      <c r="P2" s="454"/>
      <c r="T2" s="265">
        <v>1374</v>
      </c>
      <c r="U2" s="264">
        <v>99</v>
      </c>
    </row>
    <row r="3" spans="1:21" s="11" customFormat="1" ht="21.75" customHeight="1">
      <c r="A3" s="455" t="s">
        <v>75</v>
      </c>
      <c r="B3" s="455"/>
      <c r="C3" s="455"/>
      <c r="D3" s="456" t="s">
        <v>176</v>
      </c>
      <c r="E3" s="456"/>
      <c r="F3" s="457"/>
      <c r="G3" s="457"/>
      <c r="H3" s="10"/>
      <c r="I3" s="446"/>
      <c r="J3" s="446"/>
      <c r="K3" s="446"/>
      <c r="L3" s="446"/>
      <c r="M3" s="82" t="s">
        <v>319</v>
      </c>
      <c r="N3" s="460" t="s">
        <v>402</v>
      </c>
      <c r="O3" s="460"/>
      <c r="P3" s="460"/>
      <c r="T3" s="265">
        <v>1378</v>
      </c>
      <c r="U3" s="264">
        <v>98</v>
      </c>
    </row>
    <row r="4" spans="1:21" s="11" customFormat="1" ht="17.25" customHeight="1">
      <c r="A4" s="458" t="s">
        <v>65</v>
      </c>
      <c r="B4" s="458"/>
      <c r="C4" s="458"/>
      <c r="D4" s="459" t="s">
        <v>564</v>
      </c>
      <c r="E4" s="459"/>
      <c r="F4" s="33"/>
      <c r="G4" s="33"/>
      <c r="H4" s="33"/>
      <c r="I4" s="33"/>
      <c r="J4" s="33"/>
      <c r="K4" s="33"/>
      <c r="L4" s="34"/>
      <c r="M4" s="83" t="s">
        <v>73</v>
      </c>
      <c r="N4" s="447" t="s">
        <v>544</v>
      </c>
      <c r="O4" s="447"/>
      <c r="P4" s="447"/>
      <c r="T4" s="265">
        <v>1382</v>
      </c>
      <c r="U4" s="264">
        <v>97</v>
      </c>
    </row>
    <row r="5" spans="1:21" s="9" customFormat="1" ht="19.5" customHeight="1">
      <c r="A5" s="12"/>
      <c r="B5" s="12"/>
      <c r="C5" s="13"/>
      <c r="D5" s="14"/>
      <c r="E5" s="15"/>
      <c r="F5" s="15"/>
      <c r="G5" s="15"/>
      <c r="H5" s="15"/>
      <c r="I5" s="12"/>
      <c r="J5" s="12"/>
      <c r="K5" s="12"/>
      <c r="L5" s="16"/>
      <c r="M5" s="17"/>
      <c r="N5" s="448">
        <v>41510.89758229167</v>
      </c>
      <c r="O5" s="448"/>
      <c r="P5" s="448"/>
      <c r="T5" s="265">
        <v>1386</v>
      </c>
      <c r="U5" s="264">
        <v>96</v>
      </c>
    </row>
    <row r="6" spans="1:21" s="18" customFormat="1" ht="24.75" customHeight="1">
      <c r="A6" s="451" t="s">
        <v>12</v>
      </c>
      <c r="B6" s="452" t="s">
        <v>60</v>
      </c>
      <c r="C6" s="445" t="s">
        <v>72</v>
      </c>
      <c r="D6" s="444" t="s">
        <v>14</v>
      </c>
      <c r="E6" s="444" t="s">
        <v>424</v>
      </c>
      <c r="F6" s="444" t="s">
        <v>15</v>
      </c>
      <c r="G6" s="449" t="s">
        <v>138</v>
      </c>
      <c r="I6" s="282" t="s">
        <v>16</v>
      </c>
      <c r="J6" s="283"/>
      <c r="K6" s="283"/>
      <c r="L6" s="283"/>
      <c r="M6" s="286" t="s">
        <v>309</v>
      </c>
      <c r="N6" s="287" t="s">
        <v>582</v>
      </c>
      <c r="O6" s="283"/>
      <c r="P6" s="284"/>
      <c r="T6" s="266">
        <v>1390</v>
      </c>
      <c r="U6" s="267">
        <v>95</v>
      </c>
    </row>
    <row r="7" spans="1:21" ht="26.25" customHeight="1">
      <c r="A7" s="451"/>
      <c r="B7" s="453"/>
      <c r="C7" s="445"/>
      <c r="D7" s="444"/>
      <c r="E7" s="444"/>
      <c r="F7" s="444"/>
      <c r="G7" s="450"/>
      <c r="H7" s="19"/>
      <c r="I7" s="50" t="s">
        <v>12</v>
      </c>
      <c r="J7" s="47" t="s">
        <v>61</v>
      </c>
      <c r="K7" s="47" t="s">
        <v>60</v>
      </c>
      <c r="L7" s="48" t="s">
        <v>13</v>
      </c>
      <c r="M7" s="49" t="s">
        <v>14</v>
      </c>
      <c r="N7" s="49" t="s">
        <v>424</v>
      </c>
      <c r="O7" s="47" t="s">
        <v>15</v>
      </c>
      <c r="P7" s="47" t="s">
        <v>26</v>
      </c>
      <c r="T7" s="266">
        <v>1394</v>
      </c>
      <c r="U7" s="267">
        <v>94</v>
      </c>
    </row>
    <row r="8" spans="1:21" s="18" customFormat="1" ht="42.75" customHeight="1">
      <c r="A8" s="22">
        <v>1</v>
      </c>
      <c r="B8" s="296">
        <v>671</v>
      </c>
      <c r="C8" s="25">
        <v>35324</v>
      </c>
      <c r="D8" s="289" t="s">
        <v>519</v>
      </c>
      <c r="E8" s="290" t="s">
        <v>520</v>
      </c>
      <c r="F8" s="26">
        <v>1683</v>
      </c>
      <c r="G8" s="294">
        <v>8</v>
      </c>
      <c r="H8" s="21"/>
      <c r="I8" s="22">
        <v>1</v>
      </c>
      <c r="J8" s="23" t="s">
        <v>177</v>
      </c>
      <c r="K8" s="294">
        <v>671</v>
      </c>
      <c r="L8" s="25">
        <v>35324</v>
      </c>
      <c r="M8" s="51" t="s">
        <v>519</v>
      </c>
      <c r="N8" s="51" t="s">
        <v>520</v>
      </c>
      <c r="O8" s="26"/>
      <c r="P8" s="24"/>
      <c r="T8" s="266">
        <v>1398</v>
      </c>
      <c r="U8" s="267">
        <v>93</v>
      </c>
    </row>
    <row r="9" spans="1:21" s="18" customFormat="1" ht="42.75" customHeight="1">
      <c r="A9" s="22">
        <v>2</v>
      </c>
      <c r="B9" s="296">
        <v>658</v>
      </c>
      <c r="C9" s="25">
        <v>34176</v>
      </c>
      <c r="D9" s="289" t="s">
        <v>508</v>
      </c>
      <c r="E9" s="290" t="s">
        <v>509</v>
      </c>
      <c r="F9" s="26">
        <v>1757</v>
      </c>
      <c r="G9" s="294">
        <v>7</v>
      </c>
      <c r="H9" s="21"/>
      <c r="I9" s="22">
        <v>2</v>
      </c>
      <c r="J9" s="23" t="s">
        <v>178</v>
      </c>
      <c r="K9" s="294">
        <v>609</v>
      </c>
      <c r="L9" s="25">
        <v>35006</v>
      </c>
      <c r="M9" s="51" t="s">
        <v>437</v>
      </c>
      <c r="N9" s="51" t="s">
        <v>438</v>
      </c>
      <c r="O9" s="26"/>
      <c r="P9" s="24"/>
      <c r="T9" s="266">
        <v>1402</v>
      </c>
      <c r="U9" s="267">
        <v>92</v>
      </c>
    </row>
    <row r="10" spans="1:21" s="18" customFormat="1" ht="42.75" customHeight="1">
      <c r="A10" s="22">
        <v>3</v>
      </c>
      <c r="B10" s="296">
        <v>652</v>
      </c>
      <c r="C10" s="25">
        <v>35751</v>
      </c>
      <c r="D10" s="289" t="s">
        <v>493</v>
      </c>
      <c r="E10" s="290" t="s">
        <v>494</v>
      </c>
      <c r="F10" s="26">
        <v>1843</v>
      </c>
      <c r="G10" s="294">
        <v>6</v>
      </c>
      <c r="H10" s="21"/>
      <c r="I10" s="22">
        <v>3</v>
      </c>
      <c r="J10" s="23" t="s">
        <v>179</v>
      </c>
      <c r="K10" s="294" t="s">
        <v>581</v>
      </c>
      <c r="L10" s="25" t="s">
        <v>581</v>
      </c>
      <c r="M10" s="51" t="s">
        <v>581</v>
      </c>
      <c r="N10" s="51" t="s">
        <v>581</v>
      </c>
      <c r="O10" s="26"/>
      <c r="P10" s="24"/>
      <c r="T10" s="266">
        <v>1406</v>
      </c>
      <c r="U10" s="267">
        <v>91</v>
      </c>
    </row>
    <row r="11" spans="1:21" s="18" customFormat="1" ht="42.75" customHeight="1">
      <c r="A11" s="22">
        <v>4</v>
      </c>
      <c r="B11" s="296">
        <v>634</v>
      </c>
      <c r="C11" s="25">
        <v>35362</v>
      </c>
      <c r="D11" s="289" t="s">
        <v>478</v>
      </c>
      <c r="E11" s="290" t="s">
        <v>479</v>
      </c>
      <c r="F11" s="26">
        <v>1939</v>
      </c>
      <c r="G11" s="294">
        <v>5</v>
      </c>
      <c r="H11" s="21"/>
      <c r="I11" s="22">
        <v>4</v>
      </c>
      <c r="J11" s="23" t="s">
        <v>180</v>
      </c>
      <c r="K11" s="294">
        <v>607</v>
      </c>
      <c r="L11" s="25">
        <v>33435</v>
      </c>
      <c r="M11" s="51" t="s">
        <v>451</v>
      </c>
      <c r="N11" s="51" t="s">
        <v>452</v>
      </c>
      <c r="O11" s="26"/>
      <c r="P11" s="24"/>
      <c r="T11" s="266">
        <v>1410</v>
      </c>
      <c r="U11" s="267">
        <v>90</v>
      </c>
    </row>
    <row r="12" spans="1:21" s="18" customFormat="1" ht="42.75" customHeight="1">
      <c r="A12" s="22">
        <v>5</v>
      </c>
      <c r="B12" s="296">
        <v>609</v>
      </c>
      <c r="C12" s="25">
        <v>35006</v>
      </c>
      <c r="D12" s="289" t="s">
        <v>437</v>
      </c>
      <c r="E12" s="290" t="s">
        <v>438</v>
      </c>
      <c r="F12" s="26">
        <v>2017</v>
      </c>
      <c r="G12" s="294">
        <v>4</v>
      </c>
      <c r="H12" s="21"/>
      <c r="I12" s="22">
        <v>5</v>
      </c>
      <c r="J12" s="23" t="s">
        <v>181</v>
      </c>
      <c r="K12" s="294">
        <v>652</v>
      </c>
      <c r="L12" s="25">
        <v>35751</v>
      </c>
      <c r="M12" s="51" t="s">
        <v>493</v>
      </c>
      <c r="N12" s="51" t="s">
        <v>494</v>
      </c>
      <c r="O12" s="26"/>
      <c r="P12" s="24"/>
      <c r="T12" s="266">
        <v>1414</v>
      </c>
      <c r="U12" s="267">
        <v>89</v>
      </c>
    </row>
    <row r="13" spans="1:21" s="18" customFormat="1" ht="42.75" customHeight="1">
      <c r="A13" s="22">
        <v>6</v>
      </c>
      <c r="B13" s="296">
        <v>619</v>
      </c>
      <c r="C13" s="25">
        <v>33186</v>
      </c>
      <c r="D13" s="289" t="s">
        <v>463</v>
      </c>
      <c r="E13" s="290" t="s">
        <v>464</v>
      </c>
      <c r="F13" s="26">
        <v>2022</v>
      </c>
      <c r="G13" s="294">
        <v>3</v>
      </c>
      <c r="H13" s="21"/>
      <c r="I13" s="22">
        <v>6</v>
      </c>
      <c r="J13" s="23" t="s">
        <v>182</v>
      </c>
      <c r="K13" s="294">
        <v>658</v>
      </c>
      <c r="L13" s="25">
        <v>34176</v>
      </c>
      <c r="M13" s="51" t="s">
        <v>508</v>
      </c>
      <c r="N13" s="51" t="s">
        <v>509</v>
      </c>
      <c r="O13" s="26"/>
      <c r="P13" s="24"/>
      <c r="T13" s="266">
        <v>1418</v>
      </c>
      <c r="U13" s="267">
        <v>88</v>
      </c>
    </row>
    <row r="14" spans="1:21" s="18" customFormat="1" ht="42.75" customHeight="1">
      <c r="A14" s="22">
        <v>7</v>
      </c>
      <c r="B14" s="296">
        <v>607</v>
      </c>
      <c r="C14" s="25">
        <v>33435</v>
      </c>
      <c r="D14" s="289" t="s">
        <v>451</v>
      </c>
      <c r="E14" s="290" t="s">
        <v>452</v>
      </c>
      <c r="F14" s="26">
        <v>2638</v>
      </c>
      <c r="G14" s="294">
        <v>2</v>
      </c>
      <c r="H14" s="21"/>
      <c r="I14" s="22">
        <v>7</v>
      </c>
      <c r="J14" s="23" t="s">
        <v>183</v>
      </c>
      <c r="K14" s="294">
        <v>634</v>
      </c>
      <c r="L14" s="25">
        <v>35362</v>
      </c>
      <c r="M14" s="51" t="s">
        <v>478</v>
      </c>
      <c r="N14" s="51" t="s">
        <v>479</v>
      </c>
      <c r="O14" s="26"/>
      <c r="P14" s="24"/>
      <c r="T14" s="266">
        <v>1422</v>
      </c>
      <c r="U14" s="267">
        <v>87</v>
      </c>
    </row>
    <row r="15" spans="1:21" s="18" customFormat="1" ht="42.75" customHeight="1">
      <c r="A15" s="22"/>
      <c r="B15" s="296" t="s">
        <v>581</v>
      </c>
      <c r="C15" s="25" t="s">
        <v>581</v>
      </c>
      <c r="D15" s="289" t="s">
        <v>581</v>
      </c>
      <c r="E15" s="290" t="s">
        <v>581</v>
      </c>
      <c r="F15" s="26" t="s">
        <v>583</v>
      </c>
      <c r="G15" s="294">
        <v>0</v>
      </c>
      <c r="H15" s="21"/>
      <c r="I15" s="22">
        <v>8</v>
      </c>
      <c r="J15" s="23" t="s">
        <v>184</v>
      </c>
      <c r="K15" s="294">
        <v>619</v>
      </c>
      <c r="L15" s="25">
        <v>33186</v>
      </c>
      <c r="M15" s="51" t="s">
        <v>463</v>
      </c>
      <c r="N15" s="51" t="s">
        <v>464</v>
      </c>
      <c r="O15" s="26"/>
      <c r="P15" s="24"/>
      <c r="T15" s="266">
        <v>1426</v>
      </c>
      <c r="U15" s="267">
        <v>86</v>
      </c>
    </row>
    <row r="16" spans="1:21" s="18" customFormat="1" ht="42.75" customHeight="1">
      <c r="A16" s="22"/>
      <c r="B16" s="296"/>
      <c r="C16" s="25"/>
      <c r="D16" s="289"/>
      <c r="E16" s="290"/>
      <c r="F16" s="26"/>
      <c r="G16" s="294"/>
      <c r="H16" s="21"/>
      <c r="I16" s="282" t="s">
        <v>17</v>
      </c>
      <c r="J16" s="283"/>
      <c r="K16" s="283"/>
      <c r="L16" s="283"/>
      <c r="M16" s="286" t="s">
        <v>309</v>
      </c>
      <c r="N16" s="287"/>
      <c r="O16" s="283"/>
      <c r="P16" s="284"/>
      <c r="T16" s="266">
        <v>1430</v>
      </c>
      <c r="U16" s="267">
        <v>85</v>
      </c>
    </row>
    <row r="17" spans="1:21" s="18" customFormat="1" ht="42.75" customHeight="1">
      <c r="A17" s="22"/>
      <c r="B17" s="296"/>
      <c r="C17" s="25"/>
      <c r="D17" s="289"/>
      <c r="E17" s="290"/>
      <c r="F17" s="26"/>
      <c r="G17" s="294"/>
      <c r="H17" s="21"/>
      <c r="I17" s="50" t="s">
        <v>12</v>
      </c>
      <c r="J17" s="47" t="s">
        <v>61</v>
      </c>
      <c r="K17" s="47" t="s">
        <v>60</v>
      </c>
      <c r="L17" s="48" t="s">
        <v>13</v>
      </c>
      <c r="M17" s="49" t="s">
        <v>14</v>
      </c>
      <c r="N17" s="49" t="s">
        <v>424</v>
      </c>
      <c r="O17" s="47" t="s">
        <v>15</v>
      </c>
      <c r="P17" s="47" t="s">
        <v>26</v>
      </c>
      <c r="T17" s="266">
        <v>1435</v>
      </c>
      <c r="U17" s="267">
        <v>84</v>
      </c>
    </row>
    <row r="18" spans="1:21" s="18" customFormat="1" ht="42.75" customHeight="1">
      <c r="A18" s="22"/>
      <c r="B18" s="296"/>
      <c r="C18" s="25"/>
      <c r="D18" s="289"/>
      <c r="E18" s="290"/>
      <c r="F18" s="26"/>
      <c r="G18" s="294"/>
      <c r="H18" s="21"/>
      <c r="I18" s="22">
        <v>1</v>
      </c>
      <c r="J18" s="23" t="s">
        <v>185</v>
      </c>
      <c r="K18" s="294" t="s">
        <v>581</v>
      </c>
      <c r="L18" s="25" t="s">
        <v>581</v>
      </c>
      <c r="M18" s="51" t="s">
        <v>581</v>
      </c>
      <c r="N18" s="51" t="s">
        <v>581</v>
      </c>
      <c r="O18" s="26"/>
      <c r="P18" s="24"/>
      <c r="T18" s="266">
        <v>1440</v>
      </c>
      <c r="U18" s="267">
        <v>83</v>
      </c>
    </row>
    <row r="19" spans="1:21" s="18" customFormat="1" ht="42.75" customHeight="1">
      <c r="A19" s="22"/>
      <c r="B19" s="296"/>
      <c r="C19" s="25"/>
      <c r="D19" s="289"/>
      <c r="E19" s="290"/>
      <c r="F19" s="26"/>
      <c r="G19" s="294"/>
      <c r="H19" s="21"/>
      <c r="I19" s="22">
        <v>2</v>
      </c>
      <c r="J19" s="23" t="s">
        <v>186</v>
      </c>
      <c r="K19" s="294" t="s">
        <v>581</v>
      </c>
      <c r="L19" s="25" t="s">
        <v>581</v>
      </c>
      <c r="M19" s="51" t="s">
        <v>581</v>
      </c>
      <c r="N19" s="51" t="s">
        <v>581</v>
      </c>
      <c r="O19" s="26"/>
      <c r="P19" s="24"/>
      <c r="T19" s="266">
        <v>1445</v>
      </c>
      <c r="U19" s="267">
        <v>82</v>
      </c>
    </row>
    <row r="20" spans="1:21" s="18" customFormat="1" ht="42.75" customHeight="1">
      <c r="A20" s="22"/>
      <c r="B20" s="296"/>
      <c r="C20" s="25"/>
      <c r="D20" s="289"/>
      <c r="E20" s="290"/>
      <c r="F20" s="26"/>
      <c r="G20" s="294"/>
      <c r="H20" s="21"/>
      <c r="I20" s="22">
        <v>3</v>
      </c>
      <c r="J20" s="23" t="s">
        <v>187</v>
      </c>
      <c r="K20" s="294" t="s">
        <v>581</v>
      </c>
      <c r="L20" s="25" t="s">
        <v>581</v>
      </c>
      <c r="M20" s="51" t="s">
        <v>581</v>
      </c>
      <c r="N20" s="51" t="s">
        <v>581</v>
      </c>
      <c r="O20" s="26"/>
      <c r="P20" s="24"/>
      <c r="T20" s="266">
        <v>1450</v>
      </c>
      <c r="U20" s="267">
        <v>81</v>
      </c>
    </row>
    <row r="21" spans="1:21" s="18" customFormat="1" ht="42.75" customHeight="1">
      <c r="A21" s="22"/>
      <c r="B21" s="296"/>
      <c r="C21" s="25"/>
      <c r="D21" s="289"/>
      <c r="E21" s="290"/>
      <c r="F21" s="26"/>
      <c r="G21" s="294"/>
      <c r="H21" s="21"/>
      <c r="I21" s="22">
        <v>4</v>
      </c>
      <c r="J21" s="23" t="s">
        <v>188</v>
      </c>
      <c r="K21" s="294" t="s">
        <v>581</v>
      </c>
      <c r="L21" s="25" t="s">
        <v>581</v>
      </c>
      <c r="M21" s="51" t="s">
        <v>581</v>
      </c>
      <c r="N21" s="51" t="s">
        <v>581</v>
      </c>
      <c r="O21" s="26"/>
      <c r="P21" s="24"/>
      <c r="T21" s="266">
        <v>1455</v>
      </c>
      <c r="U21" s="267">
        <v>80</v>
      </c>
    </row>
    <row r="22" spans="1:21" s="18" customFormat="1" ht="42.75" customHeight="1">
      <c r="A22" s="22"/>
      <c r="B22" s="296"/>
      <c r="C22" s="25"/>
      <c r="D22" s="289"/>
      <c r="E22" s="290"/>
      <c r="F22" s="26"/>
      <c r="G22" s="294"/>
      <c r="H22" s="21"/>
      <c r="I22" s="22">
        <v>5</v>
      </c>
      <c r="J22" s="23" t="s">
        <v>189</v>
      </c>
      <c r="K22" s="294" t="s">
        <v>581</v>
      </c>
      <c r="L22" s="25" t="s">
        <v>581</v>
      </c>
      <c r="M22" s="51" t="s">
        <v>581</v>
      </c>
      <c r="N22" s="51" t="s">
        <v>581</v>
      </c>
      <c r="O22" s="26"/>
      <c r="P22" s="24"/>
      <c r="T22" s="266">
        <v>1460</v>
      </c>
      <c r="U22" s="267">
        <v>79</v>
      </c>
    </row>
    <row r="23" spans="1:21" s="18" customFormat="1" ht="42.75" customHeight="1">
      <c r="A23" s="22"/>
      <c r="B23" s="296"/>
      <c r="C23" s="25"/>
      <c r="D23" s="289"/>
      <c r="E23" s="290"/>
      <c r="F23" s="26"/>
      <c r="G23" s="294"/>
      <c r="H23" s="21"/>
      <c r="I23" s="22">
        <v>6</v>
      </c>
      <c r="J23" s="23" t="s">
        <v>190</v>
      </c>
      <c r="K23" s="294" t="s">
        <v>581</v>
      </c>
      <c r="L23" s="25" t="s">
        <v>581</v>
      </c>
      <c r="M23" s="51" t="s">
        <v>581</v>
      </c>
      <c r="N23" s="51" t="s">
        <v>581</v>
      </c>
      <c r="O23" s="26"/>
      <c r="P23" s="24"/>
      <c r="T23" s="266">
        <v>1465</v>
      </c>
      <c r="U23" s="267">
        <v>78</v>
      </c>
    </row>
    <row r="24" spans="1:21" s="18" customFormat="1" ht="42.75" customHeight="1">
      <c r="A24" s="22"/>
      <c r="B24" s="296"/>
      <c r="C24" s="25"/>
      <c r="D24" s="289"/>
      <c r="E24" s="290"/>
      <c r="F24" s="26"/>
      <c r="G24" s="294"/>
      <c r="H24" s="21"/>
      <c r="I24" s="22">
        <v>7</v>
      </c>
      <c r="J24" s="23" t="s">
        <v>191</v>
      </c>
      <c r="K24" s="294" t="s">
        <v>581</v>
      </c>
      <c r="L24" s="25" t="s">
        <v>581</v>
      </c>
      <c r="M24" s="51" t="s">
        <v>581</v>
      </c>
      <c r="N24" s="51" t="s">
        <v>581</v>
      </c>
      <c r="O24" s="26"/>
      <c r="P24" s="24"/>
      <c r="T24" s="266">
        <v>1470</v>
      </c>
      <c r="U24" s="267">
        <v>77</v>
      </c>
    </row>
    <row r="25" spans="1:21" s="18" customFormat="1" ht="42.75" customHeight="1">
      <c r="A25" s="22"/>
      <c r="B25" s="296"/>
      <c r="C25" s="25"/>
      <c r="D25" s="289"/>
      <c r="E25" s="290"/>
      <c r="F25" s="26"/>
      <c r="G25" s="294"/>
      <c r="H25" s="21"/>
      <c r="I25" s="22">
        <v>8</v>
      </c>
      <c r="J25" s="23" t="s">
        <v>192</v>
      </c>
      <c r="K25" s="294" t="s">
        <v>581</v>
      </c>
      <c r="L25" s="25" t="s">
        <v>581</v>
      </c>
      <c r="M25" s="51" t="s">
        <v>581</v>
      </c>
      <c r="N25" s="51" t="s">
        <v>581</v>
      </c>
      <c r="O25" s="26"/>
      <c r="P25" s="24"/>
      <c r="T25" s="266">
        <v>1475</v>
      </c>
      <c r="U25" s="267">
        <v>76</v>
      </c>
    </row>
    <row r="26" spans="1:21" s="18" customFormat="1" ht="42.75" customHeight="1">
      <c r="A26" s="22"/>
      <c r="B26" s="296"/>
      <c r="C26" s="25"/>
      <c r="D26" s="289"/>
      <c r="E26" s="290"/>
      <c r="F26" s="26"/>
      <c r="G26" s="294"/>
      <c r="H26" s="21"/>
      <c r="I26" s="282" t="s">
        <v>18</v>
      </c>
      <c r="J26" s="283"/>
      <c r="K26" s="283"/>
      <c r="L26" s="283"/>
      <c r="M26" s="286" t="s">
        <v>309</v>
      </c>
      <c r="N26" s="287"/>
      <c r="O26" s="283"/>
      <c r="P26" s="284"/>
      <c r="T26" s="266">
        <v>1480</v>
      </c>
      <c r="U26" s="267">
        <v>75</v>
      </c>
    </row>
    <row r="27" spans="1:21" s="18" customFormat="1" ht="42.75" customHeight="1">
      <c r="A27" s="22"/>
      <c r="B27" s="296"/>
      <c r="C27" s="25"/>
      <c r="D27" s="289"/>
      <c r="E27" s="290"/>
      <c r="F27" s="26"/>
      <c r="G27" s="294"/>
      <c r="H27" s="21"/>
      <c r="I27" s="50" t="s">
        <v>12</v>
      </c>
      <c r="J27" s="47" t="s">
        <v>61</v>
      </c>
      <c r="K27" s="47" t="s">
        <v>60</v>
      </c>
      <c r="L27" s="48" t="s">
        <v>13</v>
      </c>
      <c r="M27" s="49" t="s">
        <v>14</v>
      </c>
      <c r="N27" s="49" t="s">
        <v>424</v>
      </c>
      <c r="O27" s="47" t="s">
        <v>15</v>
      </c>
      <c r="P27" s="47" t="s">
        <v>26</v>
      </c>
      <c r="T27" s="266">
        <v>1485</v>
      </c>
      <c r="U27" s="267">
        <v>74</v>
      </c>
    </row>
    <row r="28" spans="1:21" s="18" customFormat="1" ht="42.75" customHeight="1">
      <c r="A28" s="22"/>
      <c r="B28" s="296"/>
      <c r="C28" s="25"/>
      <c r="D28" s="289"/>
      <c r="E28" s="290"/>
      <c r="F28" s="26"/>
      <c r="G28" s="294"/>
      <c r="H28" s="21"/>
      <c r="I28" s="22">
        <v>1</v>
      </c>
      <c r="J28" s="23" t="s">
        <v>193</v>
      </c>
      <c r="K28" s="294" t="s">
        <v>581</v>
      </c>
      <c r="L28" s="25" t="s">
        <v>581</v>
      </c>
      <c r="M28" s="51" t="s">
        <v>581</v>
      </c>
      <c r="N28" s="51" t="s">
        <v>581</v>
      </c>
      <c r="O28" s="26"/>
      <c r="P28" s="24"/>
      <c r="T28" s="266">
        <v>1490</v>
      </c>
      <c r="U28" s="267">
        <v>73</v>
      </c>
    </row>
    <row r="29" spans="1:21" s="18" customFormat="1" ht="42.75" customHeight="1">
      <c r="A29" s="22"/>
      <c r="B29" s="296"/>
      <c r="C29" s="25"/>
      <c r="D29" s="289"/>
      <c r="E29" s="290"/>
      <c r="F29" s="26"/>
      <c r="G29" s="294"/>
      <c r="H29" s="21"/>
      <c r="I29" s="22">
        <v>2</v>
      </c>
      <c r="J29" s="23" t="s">
        <v>194</v>
      </c>
      <c r="K29" s="294" t="s">
        <v>581</v>
      </c>
      <c r="L29" s="25" t="s">
        <v>581</v>
      </c>
      <c r="M29" s="51" t="s">
        <v>581</v>
      </c>
      <c r="N29" s="51" t="s">
        <v>581</v>
      </c>
      <c r="O29" s="26"/>
      <c r="P29" s="24"/>
      <c r="T29" s="266">
        <v>1495</v>
      </c>
      <c r="U29" s="267">
        <v>72</v>
      </c>
    </row>
    <row r="30" spans="1:21" s="18" customFormat="1" ht="42.75" customHeight="1">
      <c r="A30" s="22"/>
      <c r="B30" s="296"/>
      <c r="C30" s="25"/>
      <c r="D30" s="289"/>
      <c r="E30" s="290"/>
      <c r="F30" s="26"/>
      <c r="G30" s="294"/>
      <c r="H30" s="21"/>
      <c r="I30" s="22">
        <v>3</v>
      </c>
      <c r="J30" s="23" t="s">
        <v>195</v>
      </c>
      <c r="K30" s="294" t="s">
        <v>581</v>
      </c>
      <c r="L30" s="25" t="s">
        <v>581</v>
      </c>
      <c r="M30" s="51" t="s">
        <v>581</v>
      </c>
      <c r="N30" s="51" t="s">
        <v>581</v>
      </c>
      <c r="O30" s="26"/>
      <c r="P30" s="24"/>
      <c r="T30" s="266">
        <v>1500</v>
      </c>
      <c r="U30" s="267">
        <v>71</v>
      </c>
    </row>
    <row r="31" spans="1:21" s="18" customFormat="1" ht="42.75" customHeight="1">
      <c r="A31" s="22"/>
      <c r="B31" s="296"/>
      <c r="C31" s="25"/>
      <c r="D31" s="289"/>
      <c r="E31" s="290"/>
      <c r="F31" s="26"/>
      <c r="G31" s="294"/>
      <c r="H31" s="21"/>
      <c r="I31" s="22">
        <v>4</v>
      </c>
      <c r="J31" s="23" t="s">
        <v>196</v>
      </c>
      <c r="K31" s="294" t="s">
        <v>581</v>
      </c>
      <c r="L31" s="25" t="s">
        <v>581</v>
      </c>
      <c r="M31" s="51" t="s">
        <v>581</v>
      </c>
      <c r="N31" s="51" t="s">
        <v>581</v>
      </c>
      <c r="O31" s="26"/>
      <c r="P31" s="24"/>
      <c r="T31" s="266">
        <v>1505</v>
      </c>
      <c r="U31" s="267">
        <v>70</v>
      </c>
    </row>
    <row r="32" spans="1:21" s="18" customFormat="1" ht="42.75" customHeight="1">
      <c r="A32" s="22"/>
      <c r="B32" s="296"/>
      <c r="C32" s="25"/>
      <c r="D32" s="289"/>
      <c r="E32" s="290"/>
      <c r="F32" s="26"/>
      <c r="G32" s="294"/>
      <c r="H32" s="21"/>
      <c r="I32" s="22">
        <v>5</v>
      </c>
      <c r="J32" s="23" t="s">
        <v>197</v>
      </c>
      <c r="K32" s="294" t="s">
        <v>581</v>
      </c>
      <c r="L32" s="25" t="s">
        <v>581</v>
      </c>
      <c r="M32" s="51" t="s">
        <v>581</v>
      </c>
      <c r="N32" s="51" t="s">
        <v>581</v>
      </c>
      <c r="O32" s="26"/>
      <c r="P32" s="24"/>
      <c r="T32" s="266">
        <v>1510</v>
      </c>
      <c r="U32" s="267">
        <v>69</v>
      </c>
    </row>
    <row r="33" spans="1:21" s="18" customFormat="1" ht="42.75" customHeight="1">
      <c r="A33" s="22"/>
      <c r="B33" s="296"/>
      <c r="C33" s="25"/>
      <c r="D33" s="289"/>
      <c r="E33" s="290"/>
      <c r="F33" s="26"/>
      <c r="G33" s="294"/>
      <c r="H33" s="21"/>
      <c r="I33" s="22">
        <v>6</v>
      </c>
      <c r="J33" s="23" t="s">
        <v>198</v>
      </c>
      <c r="K33" s="294" t="s">
        <v>581</v>
      </c>
      <c r="L33" s="25" t="s">
        <v>581</v>
      </c>
      <c r="M33" s="51" t="s">
        <v>581</v>
      </c>
      <c r="N33" s="51" t="s">
        <v>581</v>
      </c>
      <c r="O33" s="26"/>
      <c r="P33" s="24"/>
      <c r="T33" s="266">
        <v>1515</v>
      </c>
      <c r="U33" s="267">
        <v>68</v>
      </c>
    </row>
    <row r="34" spans="1:21" s="18" customFormat="1" ht="42.75" customHeight="1">
      <c r="A34" s="22"/>
      <c r="B34" s="296"/>
      <c r="C34" s="25"/>
      <c r="D34" s="289"/>
      <c r="E34" s="290"/>
      <c r="F34" s="26"/>
      <c r="G34" s="294"/>
      <c r="H34" s="21"/>
      <c r="I34" s="22">
        <v>7</v>
      </c>
      <c r="J34" s="23" t="s">
        <v>199</v>
      </c>
      <c r="K34" s="294" t="s">
        <v>581</v>
      </c>
      <c r="L34" s="25" t="s">
        <v>581</v>
      </c>
      <c r="M34" s="51" t="s">
        <v>581</v>
      </c>
      <c r="N34" s="51" t="s">
        <v>581</v>
      </c>
      <c r="O34" s="26"/>
      <c r="P34" s="24"/>
      <c r="T34" s="266">
        <v>1520</v>
      </c>
      <c r="U34" s="267">
        <v>67</v>
      </c>
    </row>
    <row r="35" spans="1:21" s="18" customFormat="1" ht="42.75" customHeight="1">
      <c r="A35" s="22"/>
      <c r="B35" s="296"/>
      <c r="C35" s="25"/>
      <c r="D35" s="289"/>
      <c r="E35" s="290"/>
      <c r="F35" s="26"/>
      <c r="G35" s="294"/>
      <c r="H35" s="21"/>
      <c r="I35" s="22">
        <v>8</v>
      </c>
      <c r="J35" s="23" t="s">
        <v>200</v>
      </c>
      <c r="K35" s="294" t="s">
        <v>581</v>
      </c>
      <c r="L35" s="25" t="s">
        <v>581</v>
      </c>
      <c r="M35" s="51" t="s">
        <v>581</v>
      </c>
      <c r="N35" s="51" t="s">
        <v>581</v>
      </c>
      <c r="O35" s="26"/>
      <c r="P35" s="24"/>
      <c r="T35" s="266">
        <v>1525</v>
      </c>
      <c r="U35" s="267">
        <v>66</v>
      </c>
    </row>
    <row r="36" spans="1:21" ht="13.5" customHeight="1">
      <c r="A36" s="36"/>
      <c r="B36" s="36"/>
      <c r="C36" s="37"/>
      <c r="D36" s="58"/>
      <c r="E36" s="38"/>
      <c r="F36" s="39"/>
      <c r="G36" s="40"/>
      <c r="I36" s="41"/>
      <c r="J36" s="42"/>
      <c r="K36" s="43"/>
      <c r="L36" s="44"/>
      <c r="M36" s="54"/>
      <c r="N36" s="54"/>
      <c r="O36" s="45"/>
      <c r="P36" s="43"/>
      <c r="T36" s="266">
        <v>1620</v>
      </c>
      <c r="U36" s="267">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66">
        <v>1630</v>
      </c>
      <c r="U37" s="267">
        <v>54</v>
      </c>
    </row>
    <row r="38" spans="20:21" ht="12.75">
      <c r="T38" s="266">
        <v>1640</v>
      </c>
      <c r="U38" s="267">
        <v>53</v>
      </c>
    </row>
    <row r="39" spans="20:21" ht="12.75">
      <c r="T39" s="266">
        <v>1650</v>
      </c>
      <c r="U39" s="267">
        <v>52</v>
      </c>
    </row>
    <row r="40" spans="20:21" ht="12.75">
      <c r="T40" s="266">
        <v>1660</v>
      </c>
      <c r="U40" s="267">
        <v>51</v>
      </c>
    </row>
    <row r="41" spans="20:21" ht="12.75">
      <c r="T41" s="266">
        <v>1670</v>
      </c>
      <c r="U41" s="267">
        <v>50</v>
      </c>
    </row>
    <row r="42" spans="20:21" ht="12.75">
      <c r="T42" s="266">
        <v>1680</v>
      </c>
      <c r="U42" s="267">
        <v>49</v>
      </c>
    </row>
    <row r="43" spans="20:21" ht="12.75">
      <c r="T43" s="266">
        <v>1690</v>
      </c>
      <c r="U43" s="267">
        <v>48</v>
      </c>
    </row>
    <row r="44" spans="20:21" ht="12.75">
      <c r="T44" s="266">
        <v>1700</v>
      </c>
      <c r="U44" s="267">
        <v>47</v>
      </c>
    </row>
    <row r="45" spans="20:21" ht="12.75">
      <c r="T45" s="266">
        <v>1710</v>
      </c>
      <c r="U45" s="267">
        <v>46</v>
      </c>
    </row>
    <row r="46" spans="20:21" ht="12.75">
      <c r="T46" s="266">
        <v>1720</v>
      </c>
      <c r="U46" s="267">
        <v>45</v>
      </c>
    </row>
    <row r="47" spans="20:21" ht="12.75">
      <c r="T47" s="266">
        <v>1730</v>
      </c>
      <c r="U47" s="267">
        <v>44</v>
      </c>
    </row>
    <row r="48" spans="20:21" ht="12.75">
      <c r="T48" s="266">
        <v>1740</v>
      </c>
      <c r="U48" s="267">
        <v>43</v>
      </c>
    </row>
    <row r="49" spans="20:21" ht="12.75">
      <c r="T49" s="266">
        <v>1750</v>
      </c>
      <c r="U49" s="267">
        <v>42</v>
      </c>
    </row>
    <row r="50" spans="20:21" ht="12.75">
      <c r="T50" s="266">
        <v>1760</v>
      </c>
      <c r="U50" s="267">
        <v>41</v>
      </c>
    </row>
    <row r="51" spans="20:21" ht="12.75">
      <c r="T51" s="266">
        <v>1770</v>
      </c>
      <c r="U51" s="267">
        <v>40</v>
      </c>
    </row>
    <row r="52" spans="20:21" ht="12.75">
      <c r="T52" s="266">
        <v>1780</v>
      </c>
      <c r="U52" s="267">
        <v>39</v>
      </c>
    </row>
    <row r="53" spans="20:21" ht="12.75">
      <c r="T53" s="266">
        <v>1790</v>
      </c>
      <c r="U53" s="267">
        <v>38</v>
      </c>
    </row>
    <row r="54" spans="20:21" ht="12.75">
      <c r="T54" s="266">
        <v>1800</v>
      </c>
      <c r="U54" s="267">
        <v>37</v>
      </c>
    </row>
    <row r="55" spans="20:21" ht="12.75">
      <c r="T55" s="266">
        <v>1810</v>
      </c>
      <c r="U55" s="267">
        <v>36</v>
      </c>
    </row>
    <row r="56" spans="20:21" ht="12.75">
      <c r="T56" s="266">
        <v>1830</v>
      </c>
      <c r="U56" s="267">
        <v>35</v>
      </c>
    </row>
    <row r="57" spans="20:21" ht="12.75">
      <c r="T57" s="266">
        <v>1850</v>
      </c>
      <c r="U57" s="267">
        <v>34</v>
      </c>
    </row>
    <row r="58" spans="20:21" ht="12.75">
      <c r="T58" s="266">
        <v>1870</v>
      </c>
      <c r="U58" s="267">
        <v>33</v>
      </c>
    </row>
    <row r="59" spans="20:21" ht="12.75">
      <c r="T59" s="266">
        <v>1890</v>
      </c>
      <c r="U59" s="267">
        <v>32</v>
      </c>
    </row>
    <row r="60" spans="20:21" ht="12.75">
      <c r="T60" s="266">
        <v>1910</v>
      </c>
      <c r="U60" s="267">
        <v>31</v>
      </c>
    </row>
    <row r="61" spans="20:21" ht="12.75">
      <c r="T61" s="266">
        <v>1930</v>
      </c>
      <c r="U61" s="267">
        <v>30</v>
      </c>
    </row>
    <row r="62" spans="20:21" ht="12.75">
      <c r="T62" s="266">
        <v>1950</v>
      </c>
      <c r="U62" s="267">
        <v>29</v>
      </c>
    </row>
    <row r="63" spans="20:21" ht="12.75">
      <c r="T63" s="266">
        <v>1970</v>
      </c>
      <c r="U63" s="267">
        <v>28</v>
      </c>
    </row>
    <row r="64" spans="20:21" ht="12.75">
      <c r="T64" s="266">
        <v>1990</v>
      </c>
      <c r="U64" s="267">
        <v>27</v>
      </c>
    </row>
    <row r="65" spans="20:21" ht="12.75">
      <c r="T65" s="266">
        <v>2010</v>
      </c>
      <c r="U65" s="267">
        <v>26</v>
      </c>
    </row>
    <row r="66" spans="20:21" ht="12.75">
      <c r="T66" s="266">
        <v>2030</v>
      </c>
      <c r="U66" s="267">
        <v>25</v>
      </c>
    </row>
    <row r="67" spans="20:21" ht="12.75">
      <c r="T67" s="266">
        <v>2050</v>
      </c>
      <c r="U67" s="267">
        <v>24</v>
      </c>
    </row>
    <row r="68" spans="20:21" ht="12.75">
      <c r="T68" s="266">
        <v>2070</v>
      </c>
      <c r="U68" s="267">
        <v>23</v>
      </c>
    </row>
    <row r="69" spans="20:21" ht="12.75">
      <c r="T69" s="266">
        <v>2090</v>
      </c>
      <c r="U69" s="267">
        <v>22</v>
      </c>
    </row>
    <row r="70" spans="20:21" ht="12.75">
      <c r="T70" s="266">
        <v>2110</v>
      </c>
      <c r="U70" s="267">
        <v>21</v>
      </c>
    </row>
    <row r="71" spans="20:21" ht="12.75">
      <c r="T71" s="266">
        <v>2130</v>
      </c>
      <c r="U71" s="267">
        <v>20</v>
      </c>
    </row>
    <row r="72" spans="20:21" ht="12.75">
      <c r="T72" s="266">
        <v>2150</v>
      </c>
      <c r="U72" s="267">
        <v>19</v>
      </c>
    </row>
    <row r="73" spans="20:21" ht="12.75">
      <c r="T73" s="266">
        <v>2170</v>
      </c>
      <c r="U73" s="267">
        <v>18</v>
      </c>
    </row>
    <row r="74" spans="20:21" ht="12.75">
      <c r="T74" s="266">
        <v>2190</v>
      </c>
      <c r="U74" s="267">
        <v>17</v>
      </c>
    </row>
    <row r="75" spans="20:21" ht="12.75">
      <c r="T75" s="266">
        <v>2210</v>
      </c>
      <c r="U75" s="267">
        <v>16</v>
      </c>
    </row>
    <row r="76" spans="20:21" ht="12.75">
      <c r="T76" s="266">
        <v>2240</v>
      </c>
      <c r="U76" s="267">
        <v>15</v>
      </c>
    </row>
    <row r="77" spans="20:21" ht="12.75">
      <c r="T77" s="266">
        <v>2260</v>
      </c>
      <c r="U77" s="267">
        <v>14</v>
      </c>
    </row>
    <row r="78" spans="20:21" ht="12.75">
      <c r="T78" s="266">
        <v>2280</v>
      </c>
      <c r="U78" s="267">
        <v>13</v>
      </c>
    </row>
    <row r="79" spans="20:21" ht="12.75">
      <c r="T79" s="266">
        <v>2300</v>
      </c>
      <c r="U79" s="267">
        <v>12</v>
      </c>
    </row>
    <row r="80" spans="20:21" ht="12.75">
      <c r="T80" s="266">
        <v>2320</v>
      </c>
      <c r="U80" s="267">
        <v>11</v>
      </c>
    </row>
    <row r="81" spans="20:21" ht="12.75">
      <c r="T81" s="266">
        <v>2350</v>
      </c>
      <c r="U81" s="267">
        <v>10</v>
      </c>
    </row>
    <row r="82" spans="20:21" ht="12.75">
      <c r="T82" s="266">
        <v>2380</v>
      </c>
      <c r="U82" s="267">
        <v>9</v>
      </c>
    </row>
    <row r="83" spans="20:21" ht="12.75">
      <c r="T83" s="266">
        <v>2410</v>
      </c>
      <c r="U83" s="267">
        <v>8</v>
      </c>
    </row>
    <row r="84" spans="20:21" ht="12.75">
      <c r="T84" s="266">
        <v>2440</v>
      </c>
      <c r="U84" s="267">
        <v>7</v>
      </c>
    </row>
    <row r="85" spans="20:21" ht="12.75">
      <c r="T85" s="266">
        <v>2470</v>
      </c>
      <c r="U85" s="267">
        <v>6</v>
      </c>
    </row>
    <row r="86" spans="20:21" ht="12.75">
      <c r="T86" s="266">
        <v>2500</v>
      </c>
      <c r="U86" s="267">
        <v>5</v>
      </c>
    </row>
    <row r="87" spans="20:21" ht="12.75">
      <c r="T87" s="266">
        <v>2540</v>
      </c>
      <c r="U87" s="267">
        <v>4</v>
      </c>
    </row>
    <row r="88" spans="20:21" ht="12.75">
      <c r="T88" s="266">
        <v>2580</v>
      </c>
      <c r="U88" s="267">
        <v>3</v>
      </c>
    </row>
    <row r="89" spans="20:21" ht="12.75">
      <c r="T89" s="266">
        <v>2620</v>
      </c>
      <c r="U89" s="267">
        <v>2</v>
      </c>
    </row>
    <row r="90" spans="20:21" ht="12.75">
      <c r="T90" s="266">
        <v>2660</v>
      </c>
      <c r="U90" s="267">
        <v>1</v>
      </c>
    </row>
  </sheetData>
  <sheetProtection/>
  <mergeCells count="18">
    <mergeCell ref="A6:A7"/>
    <mergeCell ref="B6:B7"/>
    <mergeCell ref="A1:P1"/>
    <mergeCell ref="A2:P2"/>
    <mergeCell ref="A3:C3"/>
    <mergeCell ref="D3:E3"/>
    <mergeCell ref="F3:G3"/>
    <mergeCell ref="A4:C4"/>
    <mergeCell ref="D4:E4"/>
    <mergeCell ref="N3:P3"/>
    <mergeCell ref="F6:F7"/>
    <mergeCell ref="C6:C7"/>
    <mergeCell ref="D6:D7"/>
    <mergeCell ref="E6:E7"/>
    <mergeCell ref="I3:L3"/>
    <mergeCell ref="N4:P4"/>
    <mergeCell ref="N5:P5"/>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U90"/>
  <sheetViews>
    <sheetView view="pageBreakPreview" zoomScale="90" zoomScaleSheetLayoutView="90" zoomScalePageLayoutView="0" workbookViewId="0" topLeftCell="A7">
      <selection activeCell="E19" sqref="E19"/>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6.57421875" style="53" customWidth="1"/>
    <col min="6" max="6" width="9.28125" style="20" customWidth="1"/>
    <col min="7" max="7" width="7.57421875" style="28" customWidth="1"/>
    <col min="8" max="8" width="2.140625" style="20" customWidth="1"/>
    <col min="9" max="9" width="4.28125" style="27" customWidth="1"/>
    <col min="10" max="10" width="14.8515625" style="27" hidden="1" customWidth="1"/>
    <col min="11" max="11" width="6.57421875" style="27" customWidth="1"/>
    <col min="12" max="12" width="12.7109375" style="29" customWidth="1"/>
    <col min="13" max="13" width="14.7109375" style="57" bestFit="1" customWidth="1"/>
    <col min="14" max="14" width="26.8515625" style="57" customWidth="1"/>
    <col min="15" max="15" width="9.57421875" style="20" customWidth="1"/>
    <col min="16" max="16" width="7.7109375" style="20" customWidth="1"/>
    <col min="17" max="17" width="5.7109375" style="20" customWidth="1"/>
    <col min="18" max="19" width="9.140625" style="20" customWidth="1"/>
    <col min="20" max="20" width="9.140625" style="266" hidden="1" customWidth="1"/>
    <col min="21" max="21" width="9.140625" style="267" hidden="1" customWidth="1"/>
    <col min="22" max="16384" width="9.140625" style="20" customWidth="1"/>
  </cols>
  <sheetData>
    <row r="1" spans="1:21" s="9" customFormat="1" ht="53.25" customHeight="1">
      <c r="A1" s="437" t="str">
        <f>('YARIŞMA BİLGİLERİ'!A2)</f>
        <v>Türkiye Atletizm Federasyonu
Ankara Atletizm İl Temsilciliği</v>
      </c>
      <c r="B1" s="437"/>
      <c r="C1" s="437"/>
      <c r="D1" s="437"/>
      <c r="E1" s="437"/>
      <c r="F1" s="437"/>
      <c r="G1" s="437"/>
      <c r="H1" s="437"/>
      <c r="I1" s="437"/>
      <c r="J1" s="437"/>
      <c r="K1" s="437"/>
      <c r="L1" s="437"/>
      <c r="M1" s="437"/>
      <c r="N1" s="437"/>
      <c r="O1" s="437"/>
      <c r="P1" s="437"/>
      <c r="T1" s="265">
        <v>1160</v>
      </c>
      <c r="U1" s="264">
        <v>100</v>
      </c>
    </row>
    <row r="2" spans="1:21" s="9" customFormat="1" ht="24.75" customHeight="1">
      <c r="A2" s="454" t="str">
        <f>'YARIŞMA BİLGİLERİ'!F19</f>
        <v>1.Lig 1.Kademe Yarışmaları</v>
      </c>
      <c r="B2" s="454"/>
      <c r="C2" s="454"/>
      <c r="D2" s="454"/>
      <c r="E2" s="454"/>
      <c r="F2" s="454"/>
      <c r="G2" s="454"/>
      <c r="H2" s="454"/>
      <c r="I2" s="454"/>
      <c r="J2" s="454"/>
      <c r="K2" s="454"/>
      <c r="L2" s="454"/>
      <c r="M2" s="454"/>
      <c r="N2" s="454"/>
      <c r="O2" s="454"/>
      <c r="P2" s="454"/>
      <c r="T2" s="265">
        <v>1162</v>
      </c>
      <c r="U2" s="264">
        <v>99</v>
      </c>
    </row>
    <row r="3" spans="1:21" s="11" customFormat="1" ht="21.75" customHeight="1">
      <c r="A3" s="455" t="s">
        <v>75</v>
      </c>
      <c r="B3" s="455"/>
      <c r="C3" s="455"/>
      <c r="D3" s="456" t="str">
        <f>'YARIŞMA PROGRAMI'!C7</f>
        <v>100 Metre</v>
      </c>
      <c r="E3" s="456"/>
      <c r="F3" s="457"/>
      <c r="G3" s="457"/>
      <c r="H3" s="10"/>
      <c r="I3" s="446"/>
      <c r="J3" s="446"/>
      <c r="K3" s="446"/>
      <c r="L3" s="446"/>
      <c r="M3" s="82" t="s">
        <v>319</v>
      </c>
      <c r="N3" s="460" t="str">
        <f>'YARIŞMA PROGRAMI'!E7</f>
        <v>Nora GÜNER  11.25</v>
      </c>
      <c r="O3" s="460"/>
      <c r="P3" s="460"/>
      <c r="T3" s="265">
        <v>1164</v>
      </c>
      <c r="U3" s="264">
        <v>98</v>
      </c>
    </row>
    <row r="4" spans="1:21" s="11" customFormat="1" ht="17.25" customHeight="1">
      <c r="A4" s="458" t="s">
        <v>65</v>
      </c>
      <c r="B4" s="458"/>
      <c r="C4" s="458"/>
      <c r="D4" s="459" t="str">
        <f>'YARIŞMA BİLGİLERİ'!F21</f>
        <v>1. lig Bayanlar</v>
      </c>
      <c r="E4" s="459"/>
      <c r="F4" s="33"/>
      <c r="G4" s="33"/>
      <c r="H4" s="33"/>
      <c r="I4" s="33"/>
      <c r="J4" s="33"/>
      <c r="K4" s="33"/>
      <c r="L4" s="34"/>
      <c r="M4" s="83" t="s">
        <v>73</v>
      </c>
      <c r="N4" s="447" t="str">
        <f>'YARIŞMA PROGRAMI'!B7</f>
        <v>24 Ağustos 2013 - 15.30</v>
      </c>
      <c r="O4" s="447"/>
      <c r="P4" s="447"/>
      <c r="T4" s="265">
        <v>1166</v>
      </c>
      <c r="U4" s="264">
        <v>97</v>
      </c>
    </row>
    <row r="5" spans="1:21" s="9" customFormat="1" ht="19.5" customHeight="1">
      <c r="A5" s="12"/>
      <c r="B5" s="12"/>
      <c r="C5" s="13"/>
      <c r="D5" s="14"/>
      <c r="E5" s="15"/>
      <c r="F5" s="15"/>
      <c r="G5" s="15"/>
      <c r="H5" s="15"/>
      <c r="I5" s="12"/>
      <c r="J5" s="12"/>
      <c r="K5" s="12"/>
      <c r="L5" s="16"/>
      <c r="M5" s="17"/>
      <c r="N5" s="448">
        <f ca="1">NOW()</f>
        <v>41510.89800451389</v>
      </c>
      <c r="O5" s="448"/>
      <c r="P5" s="448"/>
      <c r="T5" s="265">
        <v>1168</v>
      </c>
      <c r="U5" s="264">
        <v>96</v>
      </c>
    </row>
    <row r="6" spans="1:21" s="18" customFormat="1" ht="24.75" customHeight="1">
      <c r="A6" s="451" t="s">
        <v>12</v>
      </c>
      <c r="B6" s="452" t="s">
        <v>60</v>
      </c>
      <c r="C6" s="445" t="s">
        <v>72</v>
      </c>
      <c r="D6" s="444" t="s">
        <v>14</v>
      </c>
      <c r="E6" s="444" t="s">
        <v>424</v>
      </c>
      <c r="F6" s="444" t="s">
        <v>15</v>
      </c>
      <c r="G6" s="449" t="s">
        <v>138</v>
      </c>
      <c r="I6" s="282" t="s">
        <v>16</v>
      </c>
      <c r="J6" s="283"/>
      <c r="K6" s="283"/>
      <c r="L6" s="283"/>
      <c r="M6" s="286" t="s">
        <v>309</v>
      </c>
      <c r="N6" s="287" t="s">
        <v>587</v>
      </c>
      <c r="O6" s="283"/>
      <c r="P6" s="284"/>
      <c r="T6" s="266">
        <v>1170</v>
      </c>
      <c r="U6" s="267">
        <v>95</v>
      </c>
    </row>
    <row r="7" spans="1:21" ht="26.25" customHeight="1">
      <c r="A7" s="451"/>
      <c r="B7" s="453"/>
      <c r="C7" s="445"/>
      <c r="D7" s="444"/>
      <c r="E7" s="444"/>
      <c r="F7" s="444"/>
      <c r="G7" s="450"/>
      <c r="H7" s="19"/>
      <c r="I7" s="50" t="s">
        <v>12</v>
      </c>
      <c r="J7" s="47" t="s">
        <v>61</v>
      </c>
      <c r="K7" s="47" t="s">
        <v>60</v>
      </c>
      <c r="L7" s="48" t="s">
        <v>13</v>
      </c>
      <c r="M7" s="49" t="s">
        <v>14</v>
      </c>
      <c r="N7" s="49" t="s">
        <v>424</v>
      </c>
      <c r="O7" s="47" t="s">
        <v>15</v>
      </c>
      <c r="P7" s="47" t="s">
        <v>26</v>
      </c>
      <c r="T7" s="266">
        <v>1172</v>
      </c>
      <c r="U7" s="267">
        <v>94</v>
      </c>
    </row>
    <row r="8" spans="1:21" s="18" customFormat="1" ht="39.75" customHeight="1">
      <c r="A8" s="22">
        <v>1</v>
      </c>
      <c r="B8" s="296">
        <v>641</v>
      </c>
      <c r="C8" s="25">
        <v>31992</v>
      </c>
      <c r="D8" s="289" t="s">
        <v>480</v>
      </c>
      <c r="E8" s="290" t="s">
        <v>479</v>
      </c>
      <c r="F8" s="26">
        <v>1313</v>
      </c>
      <c r="G8" s="294">
        <v>8</v>
      </c>
      <c r="H8" s="21"/>
      <c r="I8" s="22">
        <v>1</v>
      </c>
      <c r="J8" s="23" t="s">
        <v>104</v>
      </c>
      <c r="K8" s="294">
        <f>IF(ISERROR(VLOOKUP(J8,'KAYIT LİSTESİ'!$B$4:$H$897,2,0)),"",(VLOOKUP(J8,'KAYIT LİSTESİ'!$B$4:$H$897,2,0)))</f>
        <v>753</v>
      </c>
      <c r="L8" s="25">
        <f>IF(ISERROR(VLOOKUP(J8,'KAYIT LİSTESİ'!$B$4:$H$897,4,0)),"",(VLOOKUP(J8,'KAYIT LİSTESİ'!$B$4:$H$897,4,0)))</f>
        <v>35506</v>
      </c>
      <c r="M8" s="51" t="str">
        <f>IF(ISERROR(VLOOKUP(J8,'KAYIT LİSTESİ'!$B$4:$H$897,5,0)),"",(VLOOKUP(J8,'KAYIT LİSTESİ'!$B$4:$H$897,5,0)))</f>
        <v>BAHAR ILDIRKAYA</v>
      </c>
      <c r="N8" s="51" t="str">
        <f>IF(ISERROR(VLOOKUP(J8,'KAYIT LİSTESİ'!$B$4:$H$897,6,0)),"",(VLOOKUP(J8,'KAYIT LİSTESİ'!$B$4:$H$897,6,0)))</f>
        <v>BURSA-OSMANGAZİ BLD.SP.</v>
      </c>
      <c r="O8" s="26"/>
      <c r="P8" s="24"/>
      <c r="T8" s="266">
        <v>1174</v>
      </c>
      <c r="U8" s="267">
        <v>93</v>
      </c>
    </row>
    <row r="9" spans="1:21" s="18" customFormat="1" ht="39.75" customHeight="1">
      <c r="A9" s="22">
        <v>2</v>
      </c>
      <c r="B9" s="296">
        <v>629</v>
      </c>
      <c r="C9" s="25">
        <v>35043</v>
      </c>
      <c r="D9" s="289" t="s">
        <v>465</v>
      </c>
      <c r="E9" s="290" t="s">
        <v>464</v>
      </c>
      <c r="F9" s="26">
        <v>1371</v>
      </c>
      <c r="G9" s="294">
        <v>7</v>
      </c>
      <c r="H9" s="21"/>
      <c r="I9" s="22">
        <v>2</v>
      </c>
      <c r="J9" s="23" t="s">
        <v>105</v>
      </c>
      <c r="K9" s="294">
        <f>IF(ISERROR(VLOOKUP(J9,'KAYIT LİSTESİ'!$B$4:$H$897,2,0)),"",(VLOOKUP(J9,'KAYIT LİSTESİ'!$B$4:$H$897,2,0)))</f>
        <v>611</v>
      </c>
      <c r="L9" s="25">
        <f>IF(ISERROR(VLOOKUP(J9,'KAYIT LİSTESİ'!$B$4:$H$897,4,0)),"",(VLOOKUP(J9,'KAYIT LİSTESİ'!$B$4:$H$897,4,0)))</f>
        <v>29964</v>
      </c>
      <c r="M9" s="51" t="str">
        <f>IF(ISERROR(VLOOKUP(J9,'KAYIT LİSTESİ'!$B$4:$H$897,5,0)),"",(VLOOKUP(J9,'KAYIT LİSTESİ'!$B$4:$H$897,5,0)))</f>
        <v>ÇİĞDEM İZGİN</v>
      </c>
      <c r="N9" s="51" t="str">
        <f>IF(ISERROR(VLOOKUP(J9,'KAYIT LİSTESİ'!$B$4:$H$897,6,0)),"",(VLOOKUP(J9,'KAYIT LİSTESİ'!$B$4:$H$897,6,0)))</f>
        <v>İZMİT-MASTER ATLETİZM KLB.</v>
      </c>
      <c r="O9" s="26"/>
      <c r="P9" s="24"/>
      <c r="T9" s="266">
        <v>1176</v>
      </c>
      <c r="U9" s="267">
        <v>92</v>
      </c>
    </row>
    <row r="10" spans="1:21" s="18" customFormat="1" ht="39.75" customHeight="1">
      <c r="A10" s="22">
        <v>3</v>
      </c>
      <c r="B10" s="296">
        <v>611</v>
      </c>
      <c r="C10" s="25">
        <v>29964</v>
      </c>
      <c r="D10" s="289" t="s">
        <v>439</v>
      </c>
      <c r="E10" s="290" t="s">
        <v>438</v>
      </c>
      <c r="F10" s="26">
        <v>1373</v>
      </c>
      <c r="G10" s="294">
        <v>6</v>
      </c>
      <c r="H10" s="21"/>
      <c r="I10" s="22">
        <v>3</v>
      </c>
      <c r="J10" s="23" t="s">
        <v>106</v>
      </c>
      <c r="K10" s="294">
        <f>IF(ISERROR(VLOOKUP(J10,'KAYIT LİSTESİ'!$B$4:$H$897,2,0)),"",(VLOOKUP(J10,'KAYIT LİSTESİ'!$B$4:$H$897,2,0)))</f>
      </c>
      <c r="L10" s="25">
        <f>IF(ISERROR(VLOOKUP(J10,'KAYIT LİSTESİ'!$B$4:$H$897,4,0)),"",(VLOOKUP(J10,'KAYIT LİSTESİ'!$B$4:$H$897,4,0)))</f>
      </c>
      <c r="M10" s="51">
        <f>IF(ISERROR(VLOOKUP(J10,'KAYIT LİSTESİ'!$B$4:$H$897,5,0)),"",(VLOOKUP(J10,'KAYIT LİSTESİ'!$B$4:$H$897,5,0)))</f>
      </c>
      <c r="N10" s="51">
        <f>IF(ISERROR(VLOOKUP(J10,'KAYIT LİSTESİ'!$B$4:$H$897,6,0)),"",(VLOOKUP(J10,'KAYIT LİSTESİ'!$B$4:$H$897,6,0)))</f>
      </c>
      <c r="O10" s="26"/>
      <c r="P10" s="24"/>
      <c r="T10" s="266">
        <v>1178</v>
      </c>
      <c r="U10" s="267">
        <v>91</v>
      </c>
    </row>
    <row r="11" spans="1:21" s="18" customFormat="1" ht="39.75" customHeight="1">
      <c r="A11" s="22">
        <v>4</v>
      </c>
      <c r="B11" s="296">
        <v>753</v>
      </c>
      <c r="C11" s="25">
        <v>35506</v>
      </c>
      <c r="D11" s="289" t="s">
        <v>521</v>
      </c>
      <c r="E11" s="290" t="s">
        <v>520</v>
      </c>
      <c r="F11" s="26">
        <v>1401</v>
      </c>
      <c r="G11" s="294">
        <v>5</v>
      </c>
      <c r="H11" s="21"/>
      <c r="I11" s="22">
        <v>4</v>
      </c>
      <c r="J11" s="23" t="s">
        <v>107</v>
      </c>
      <c r="K11" s="294">
        <f>IF(ISERROR(VLOOKUP(J11,'KAYIT LİSTESİ'!$B$4:$H$897,2,0)),"",(VLOOKUP(J11,'KAYIT LİSTESİ'!$B$4:$H$897,2,0)))</f>
        <v>600</v>
      </c>
      <c r="L11" s="25">
        <f>IF(ISERROR(VLOOKUP(J11,'KAYIT LİSTESİ'!$B$4:$H$897,4,0)),"",(VLOOKUP(J11,'KAYIT LİSTESİ'!$B$4:$H$897,4,0)))</f>
        <v>35149</v>
      </c>
      <c r="M11" s="51" t="str">
        <f>IF(ISERROR(VLOOKUP(J11,'KAYIT LİSTESİ'!$B$4:$H$897,5,0)),"",(VLOOKUP(J11,'KAYIT LİSTESİ'!$B$4:$H$897,5,0)))</f>
        <v>AYBÜKE AĞIRBAŞ</v>
      </c>
      <c r="N11" s="51" t="str">
        <f>IF(ISERROR(VLOOKUP(J11,'KAYIT LİSTESİ'!$B$4:$H$897,6,0)),"",(VLOOKUP(J11,'KAYIT LİSTESİ'!$B$4:$H$897,6,0)))</f>
        <v>İSTANBUL-OLİMPİK SPOR</v>
      </c>
      <c r="O11" s="26"/>
      <c r="P11" s="24"/>
      <c r="T11" s="266">
        <v>1180</v>
      </c>
      <c r="U11" s="267">
        <v>90</v>
      </c>
    </row>
    <row r="12" spans="1:21" s="18" customFormat="1" ht="39.75" customHeight="1">
      <c r="A12" s="22">
        <v>5</v>
      </c>
      <c r="B12" s="296">
        <v>651</v>
      </c>
      <c r="C12" s="25">
        <v>35770</v>
      </c>
      <c r="D12" s="289" t="s">
        <v>495</v>
      </c>
      <c r="E12" s="290" t="s">
        <v>494</v>
      </c>
      <c r="F12" s="26">
        <v>1419</v>
      </c>
      <c r="G12" s="294">
        <v>4</v>
      </c>
      <c r="H12" s="21"/>
      <c r="I12" s="22">
        <v>5</v>
      </c>
      <c r="J12" s="23" t="s">
        <v>108</v>
      </c>
      <c r="K12" s="294">
        <f>IF(ISERROR(VLOOKUP(J12,'KAYIT LİSTESİ'!$B$4:$H$897,2,0)),"",(VLOOKUP(J12,'KAYIT LİSTESİ'!$B$4:$H$897,2,0)))</f>
        <v>651</v>
      </c>
      <c r="L12" s="25">
        <f>IF(ISERROR(VLOOKUP(J12,'KAYIT LİSTESİ'!$B$4:$H$897,4,0)),"",(VLOOKUP(J12,'KAYIT LİSTESİ'!$B$4:$H$897,4,0)))</f>
        <v>35770</v>
      </c>
      <c r="M12" s="51" t="str">
        <f>IF(ISERROR(VLOOKUP(J12,'KAYIT LİSTESİ'!$B$4:$H$897,5,0)),"",(VLOOKUP(J12,'KAYIT LİSTESİ'!$B$4:$H$897,5,0)))</f>
        <v>SENA ÇAKIR</v>
      </c>
      <c r="N12" s="51" t="str">
        <f>IF(ISERROR(VLOOKUP(J12,'KAYIT LİSTESİ'!$B$4:$H$897,6,0)),"",(VLOOKUP(J12,'KAYIT LİSTESİ'!$B$4:$H$897,6,0)))</f>
        <v>SAKARYA-B.Ş.BLD.SPOR</v>
      </c>
      <c r="O12" s="26"/>
      <c r="P12" s="24"/>
      <c r="T12" s="266">
        <v>1182</v>
      </c>
      <c r="U12" s="267">
        <v>89</v>
      </c>
    </row>
    <row r="13" spans="1:21" s="18" customFormat="1" ht="39.75" customHeight="1">
      <c r="A13" s="22">
        <v>6</v>
      </c>
      <c r="B13" s="296">
        <v>600</v>
      </c>
      <c r="C13" s="25">
        <v>35149</v>
      </c>
      <c r="D13" s="289" t="s">
        <v>453</v>
      </c>
      <c r="E13" s="290" t="s">
        <v>452</v>
      </c>
      <c r="F13" s="26">
        <v>1442</v>
      </c>
      <c r="G13" s="294">
        <v>3</v>
      </c>
      <c r="H13" s="21"/>
      <c r="I13" s="22">
        <v>6</v>
      </c>
      <c r="J13" s="23" t="s">
        <v>109</v>
      </c>
      <c r="K13" s="294">
        <f>IF(ISERROR(VLOOKUP(J13,'KAYIT LİSTESİ'!$B$4:$H$897,2,0)),"",(VLOOKUP(J13,'KAYIT LİSTESİ'!$B$4:$H$897,2,0)))</f>
        <v>658</v>
      </c>
      <c r="L13" s="25">
        <f>IF(ISERROR(VLOOKUP(J13,'KAYIT LİSTESİ'!$B$4:$H$897,4,0)),"",(VLOOKUP(J13,'KAYIT LİSTESİ'!$B$4:$H$897,4,0)))</f>
        <v>34176</v>
      </c>
      <c r="M13" s="51" t="str">
        <f>IF(ISERROR(VLOOKUP(J13,'KAYIT LİSTESİ'!$B$4:$H$897,5,0)),"",(VLOOKUP(J13,'KAYIT LİSTESİ'!$B$4:$H$897,5,0)))</f>
        <v>NURTEN BÜYÜK</v>
      </c>
      <c r="N13" s="51" t="str">
        <f>IF(ISERROR(VLOOKUP(J13,'KAYIT LİSTESİ'!$B$4:$H$897,6,0)),"",(VLOOKUP(J13,'KAYIT LİSTESİ'!$B$4:$H$897,6,0)))</f>
        <v>MERSİN-B.Ş.BLD. SPOR</v>
      </c>
      <c r="O13" s="26"/>
      <c r="P13" s="24"/>
      <c r="T13" s="266">
        <v>1184</v>
      </c>
      <c r="U13" s="267">
        <v>88</v>
      </c>
    </row>
    <row r="14" spans="1:21" s="18" customFormat="1" ht="39.75" customHeight="1">
      <c r="A14" s="22">
        <v>7</v>
      </c>
      <c r="B14" s="296">
        <v>658</v>
      </c>
      <c r="C14" s="25">
        <v>34176</v>
      </c>
      <c r="D14" s="289" t="s">
        <v>508</v>
      </c>
      <c r="E14" s="290" t="s">
        <v>509</v>
      </c>
      <c r="F14" s="26">
        <v>1485</v>
      </c>
      <c r="G14" s="294">
        <v>2</v>
      </c>
      <c r="H14" s="21"/>
      <c r="I14" s="22">
        <v>7</v>
      </c>
      <c r="J14" s="23" t="s">
        <v>110</v>
      </c>
      <c r="K14" s="294">
        <f>IF(ISERROR(VLOOKUP(J14,'KAYIT LİSTESİ'!$B$4:$H$897,2,0)),"",(VLOOKUP(J14,'KAYIT LİSTESİ'!$B$4:$H$897,2,0)))</f>
        <v>641</v>
      </c>
      <c r="L14" s="25">
        <f>IF(ISERROR(VLOOKUP(J14,'KAYIT LİSTESİ'!$B$4:$H$897,4,0)),"",(VLOOKUP(J14,'KAYIT LİSTESİ'!$B$4:$H$897,4,0)))</f>
        <v>31992</v>
      </c>
      <c r="M14" s="51" t="str">
        <f>IF(ISERROR(VLOOKUP(J14,'KAYIT LİSTESİ'!$B$4:$H$897,5,0)),"",(VLOOKUP(J14,'KAYIT LİSTESİ'!$B$4:$H$897,5,0)))</f>
        <v>SİBEL SAKABAŞI</v>
      </c>
      <c r="N14" s="51" t="str">
        <f>IF(ISERROR(VLOOKUP(J14,'KAYIT LİSTESİ'!$B$4:$H$897,6,0)),"",(VLOOKUP(J14,'KAYIT LİSTESİ'!$B$4:$H$897,6,0)))</f>
        <v>MERSİN-MESKİ SPOR</v>
      </c>
      <c r="O14" s="26"/>
      <c r="P14" s="24"/>
      <c r="T14" s="266">
        <v>1186</v>
      </c>
      <c r="U14" s="267">
        <v>87</v>
      </c>
    </row>
    <row r="15" spans="1:21" s="18" customFormat="1" ht="39.75" customHeight="1">
      <c r="A15" s="461" t="s">
        <v>589</v>
      </c>
      <c r="B15" s="462"/>
      <c r="C15" s="462"/>
      <c r="D15" s="462"/>
      <c r="E15" s="462"/>
      <c r="F15" s="462"/>
      <c r="G15" s="463"/>
      <c r="H15" s="21"/>
      <c r="I15" s="22">
        <v>8</v>
      </c>
      <c r="J15" s="23" t="s">
        <v>111</v>
      </c>
      <c r="K15" s="294">
        <f>IF(ISERROR(VLOOKUP(J15,'KAYIT LİSTESİ'!$B$4:$H$897,2,0)),"",(VLOOKUP(J15,'KAYIT LİSTESİ'!$B$4:$H$897,2,0)))</f>
        <v>629</v>
      </c>
      <c r="L15" s="25">
        <f>IF(ISERROR(VLOOKUP(J15,'KAYIT LİSTESİ'!$B$4:$H$897,4,0)),"",(VLOOKUP(J15,'KAYIT LİSTESİ'!$B$4:$H$897,4,0)))</f>
        <v>35043</v>
      </c>
      <c r="M15" s="51" t="str">
        <f>IF(ISERROR(VLOOKUP(J15,'KAYIT LİSTESİ'!$B$4:$H$897,5,0)),"",(VLOOKUP(J15,'KAYIT LİSTESİ'!$B$4:$H$897,5,0)))</f>
        <v>YAPRAK YÜKSEL</v>
      </c>
      <c r="N15" s="51" t="str">
        <f>IF(ISERROR(VLOOKUP(J15,'KAYIT LİSTESİ'!$B$4:$H$897,6,0)),"",(VLOOKUP(J15,'KAYIT LİSTESİ'!$B$4:$H$897,6,0)))</f>
        <v>RİZE-REŞADİYE ZİHNİ DERİN S.K.</v>
      </c>
      <c r="O15" s="26"/>
      <c r="P15" s="24"/>
      <c r="T15" s="266">
        <v>1188</v>
      </c>
      <c r="U15" s="267">
        <v>86</v>
      </c>
    </row>
    <row r="16" spans="1:21" s="18" customFormat="1" ht="39.75" customHeight="1">
      <c r="A16" s="22">
        <v>1</v>
      </c>
      <c r="B16" s="296">
        <v>0</v>
      </c>
      <c r="C16" s="25">
        <v>0</v>
      </c>
      <c r="D16" s="289" t="s">
        <v>567</v>
      </c>
      <c r="E16" s="290" t="s">
        <v>578</v>
      </c>
      <c r="F16" s="26">
        <v>1298</v>
      </c>
      <c r="G16" s="294"/>
      <c r="H16" s="21"/>
      <c r="I16" s="282" t="s">
        <v>17</v>
      </c>
      <c r="J16" s="283"/>
      <c r="K16" s="283"/>
      <c r="L16" s="283"/>
      <c r="M16" s="286" t="s">
        <v>309</v>
      </c>
      <c r="N16" s="287" t="s">
        <v>588</v>
      </c>
      <c r="O16" s="283"/>
      <c r="P16" s="284"/>
      <c r="T16" s="266">
        <v>1190</v>
      </c>
      <c r="U16" s="267">
        <v>85</v>
      </c>
    </row>
    <row r="17" spans="1:21" s="18" customFormat="1" ht="39.75" customHeight="1">
      <c r="A17" s="22">
        <v>2</v>
      </c>
      <c r="B17" s="296">
        <v>0</v>
      </c>
      <c r="C17" s="25">
        <v>0</v>
      </c>
      <c r="D17" s="289" t="s">
        <v>566</v>
      </c>
      <c r="E17" s="290" t="s">
        <v>578</v>
      </c>
      <c r="F17" s="26">
        <v>1305</v>
      </c>
      <c r="G17" s="294"/>
      <c r="H17" s="21"/>
      <c r="I17" s="50" t="s">
        <v>12</v>
      </c>
      <c r="J17" s="47" t="s">
        <v>61</v>
      </c>
      <c r="K17" s="47" t="s">
        <v>60</v>
      </c>
      <c r="L17" s="48" t="s">
        <v>13</v>
      </c>
      <c r="M17" s="49" t="s">
        <v>14</v>
      </c>
      <c r="N17" s="49" t="s">
        <v>424</v>
      </c>
      <c r="O17" s="47" t="s">
        <v>15</v>
      </c>
      <c r="P17" s="47" t="s">
        <v>26</v>
      </c>
      <c r="T17" s="266">
        <v>1192</v>
      </c>
      <c r="U17" s="267">
        <v>84</v>
      </c>
    </row>
    <row r="18" spans="1:21" s="18" customFormat="1" ht="39.75" customHeight="1">
      <c r="A18" s="22">
        <v>3</v>
      </c>
      <c r="B18" s="296">
        <v>0</v>
      </c>
      <c r="C18" s="25">
        <v>0</v>
      </c>
      <c r="D18" s="289" t="s">
        <v>565</v>
      </c>
      <c r="E18" s="290" t="s">
        <v>577</v>
      </c>
      <c r="F18" s="26">
        <v>1338</v>
      </c>
      <c r="G18" s="294"/>
      <c r="H18" s="21"/>
      <c r="I18" s="22">
        <v>1</v>
      </c>
      <c r="J18" s="23" t="s">
        <v>112</v>
      </c>
      <c r="K18" s="294">
        <f>IF(ISERROR(VLOOKUP(J18,'KAYIT LİSTESİ'!$B$4:$H$897,2,0)),"",(VLOOKUP(J18,'KAYIT LİSTESİ'!$B$4:$H$897,2,0)))</f>
      </c>
      <c r="L18" s="25">
        <f>IF(ISERROR(VLOOKUP(J18,'KAYIT LİSTESİ'!$B$4:$H$897,4,0)),"",(VLOOKUP(J18,'KAYIT LİSTESİ'!$B$4:$H$897,4,0)))</f>
      </c>
      <c r="M18" s="51">
        <f>IF(ISERROR(VLOOKUP(J18,'KAYIT LİSTESİ'!$B$4:$H$897,5,0)),"",(VLOOKUP(J18,'KAYIT LİSTESİ'!$B$4:$H$897,5,0)))</f>
      </c>
      <c r="N18" s="51">
        <f>IF(ISERROR(VLOOKUP(J18,'KAYIT LİSTESİ'!$B$4:$H$897,6,0)),"",(VLOOKUP(J18,'KAYIT LİSTESİ'!$B$4:$H$897,6,0)))</f>
      </c>
      <c r="O18" s="26"/>
      <c r="P18" s="24"/>
      <c r="T18" s="266">
        <v>1194</v>
      </c>
      <c r="U18" s="267">
        <v>83</v>
      </c>
    </row>
    <row r="19" spans="1:21" s="18" customFormat="1" ht="39.75" customHeight="1">
      <c r="A19" s="22"/>
      <c r="B19" s="296"/>
      <c r="C19" s="25"/>
      <c r="D19" s="289"/>
      <c r="E19" s="290"/>
      <c r="F19" s="26"/>
      <c r="G19" s="294"/>
      <c r="H19" s="21"/>
      <c r="I19" s="22">
        <v>2</v>
      </c>
      <c r="J19" s="23" t="s">
        <v>113</v>
      </c>
      <c r="K19" s="294">
        <f>IF(ISERROR(VLOOKUP(J19,'KAYIT LİSTESİ'!$B$4:$H$897,2,0)),"",(VLOOKUP(J19,'KAYIT LİSTESİ'!$B$4:$H$897,2,0)))</f>
      </c>
      <c r="L19" s="25">
        <f>IF(ISERROR(VLOOKUP(J19,'KAYIT LİSTESİ'!$B$4:$H$897,4,0)),"",(VLOOKUP(J19,'KAYIT LİSTESİ'!$B$4:$H$897,4,0)))</f>
      </c>
      <c r="M19" s="51">
        <f>IF(ISERROR(VLOOKUP(J19,'KAYIT LİSTESİ'!$B$4:$H$897,5,0)),"",(VLOOKUP(J19,'KAYIT LİSTESİ'!$B$4:$H$897,5,0)))</f>
      </c>
      <c r="N19" s="51">
        <f>IF(ISERROR(VLOOKUP(J19,'KAYIT LİSTESİ'!$B$4:$H$897,6,0)),"",(VLOOKUP(J19,'KAYIT LİSTESİ'!$B$4:$H$897,6,0)))</f>
      </c>
      <c r="O19" s="26"/>
      <c r="P19" s="24"/>
      <c r="T19" s="266">
        <v>1196</v>
      </c>
      <c r="U19" s="267">
        <v>82</v>
      </c>
    </row>
    <row r="20" spans="1:21" s="18" customFormat="1" ht="39.75" customHeight="1">
      <c r="A20" s="22"/>
      <c r="B20" s="296"/>
      <c r="C20" s="25"/>
      <c r="D20" s="289"/>
      <c r="E20" s="290"/>
      <c r="F20" s="26"/>
      <c r="G20" s="294"/>
      <c r="H20" s="21"/>
      <c r="I20" s="22">
        <v>3</v>
      </c>
      <c r="J20" s="23" t="s">
        <v>114</v>
      </c>
      <c r="K20" s="294">
        <f>IF(ISERROR(VLOOKUP(J20,'KAYIT LİSTESİ'!$B$4:$H$897,2,0)),"",(VLOOKUP(J20,'KAYIT LİSTESİ'!$B$4:$H$897,2,0)))</f>
      </c>
      <c r="L20" s="25">
        <f>IF(ISERROR(VLOOKUP(J20,'KAYIT LİSTESİ'!$B$4:$H$897,4,0)),"",(VLOOKUP(J20,'KAYIT LİSTESİ'!$B$4:$H$897,4,0)))</f>
      </c>
      <c r="M20" s="51">
        <f>IF(ISERROR(VLOOKUP(J20,'KAYIT LİSTESİ'!$B$4:$H$897,5,0)),"",(VLOOKUP(J20,'KAYIT LİSTESİ'!$B$4:$H$897,5,0)))</f>
      </c>
      <c r="N20" s="51">
        <f>IF(ISERROR(VLOOKUP(J20,'KAYIT LİSTESİ'!$B$4:$H$897,6,0)),"",(VLOOKUP(J20,'KAYIT LİSTESİ'!$B$4:$H$897,6,0)))</f>
      </c>
      <c r="O20" s="26"/>
      <c r="P20" s="24"/>
      <c r="T20" s="266">
        <v>1198</v>
      </c>
      <c r="U20" s="267">
        <v>81</v>
      </c>
    </row>
    <row r="21" spans="1:21" s="18" customFormat="1" ht="39.75" customHeight="1">
      <c r="A21" s="22"/>
      <c r="B21" s="296"/>
      <c r="C21" s="25"/>
      <c r="D21" s="289"/>
      <c r="E21" s="290"/>
      <c r="F21" s="26"/>
      <c r="G21" s="294"/>
      <c r="H21" s="21"/>
      <c r="I21" s="22">
        <v>4</v>
      </c>
      <c r="J21" s="23" t="s">
        <v>115</v>
      </c>
      <c r="K21" s="294">
        <f>IF(ISERROR(VLOOKUP(J21,'KAYIT LİSTESİ'!$B$4:$H$897,2,0)),"",(VLOOKUP(J21,'KAYIT LİSTESİ'!$B$4:$H$897,2,0)))</f>
        <v>0</v>
      </c>
      <c r="L21" s="25">
        <f>IF(ISERROR(VLOOKUP(J21,'KAYIT LİSTESİ'!$B$4:$H$897,4,0)),"",(VLOOKUP(J21,'KAYIT LİSTESİ'!$B$4:$H$897,4,0)))</f>
        <v>0</v>
      </c>
      <c r="M21" s="51" t="str">
        <f>IF(ISERROR(VLOOKUP(J21,'KAYIT LİSTESİ'!$B$4:$H$897,5,0)),"",(VLOOKUP(J21,'KAYIT LİSTESİ'!$B$4:$H$897,5,0)))</f>
        <v>YEŞİM BALOĞLU</v>
      </c>
      <c r="N21" s="51" t="str">
        <f>IF(ISERROR(VLOOKUP(J21,'KAYIT LİSTESİ'!$B$4:$H$897,6,0)),"",(VLOOKUP(J21,'KAYIT LİSTESİ'!$B$4:$H$897,6,0)))</f>
        <v>FERDİ İSTANBUL ÜSKÜDAR</v>
      </c>
      <c r="O21" s="26"/>
      <c r="P21" s="24"/>
      <c r="T21" s="266">
        <v>1200</v>
      </c>
      <c r="U21" s="267">
        <v>80</v>
      </c>
    </row>
    <row r="22" spans="1:21" s="18" customFormat="1" ht="39.75" customHeight="1">
      <c r="A22" s="22"/>
      <c r="B22" s="296"/>
      <c r="C22" s="25"/>
      <c r="D22" s="289"/>
      <c r="E22" s="290"/>
      <c r="F22" s="26"/>
      <c r="G22" s="294"/>
      <c r="H22" s="21"/>
      <c r="I22" s="22">
        <v>5</v>
      </c>
      <c r="J22" s="23" t="s">
        <v>116</v>
      </c>
      <c r="K22" s="294">
        <f>IF(ISERROR(VLOOKUP(J22,'KAYIT LİSTESİ'!$B$4:$H$897,2,0)),"",(VLOOKUP(J22,'KAYIT LİSTESİ'!$B$4:$H$897,2,0)))</f>
        <v>0</v>
      </c>
      <c r="L22" s="25">
        <f>IF(ISERROR(VLOOKUP(J22,'KAYIT LİSTESİ'!$B$4:$H$897,4,0)),"",(VLOOKUP(J22,'KAYIT LİSTESİ'!$B$4:$H$897,4,0)))</f>
        <v>0</v>
      </c>
      <c r="M22" s="51" t="str">
        <f>IF(ISERROR(VLOOKUP(J22,'KAYIT LİSTESİ'!$B$4:$H$897,5,0)),"",(VLOOKUP(J22,'KAYIT LİSTESİ'!$B$4:$H$897,5,0)))</f>
        <v>EZGİ DOĞAN</v>
      </c>
      <c r="N22" s="51" t="str">
        <f>IF(ISERROR(VLOOKUP(J22,'KAYIT LİSTESİ'!$B$4:$H$897,6,0)),"",(VLOOKUP(J22,'KAYIT LİSTESİ'!$B$4:$H$897,6,0)))</f>
        <v>FERDİ İSTANBUL BEŞİKTAŞ.J.K</v>
      </c>
      <c r="O22" s="26"/>
      <c r="P22" s="24"/>
      <c r="T22" s="266">
        <v>1202</v>
      </c>
      <c r="U22" s="267">
        <v>79</v>
      </c>
    </row>
    <row r="23" spans="1:21" s="18" customFormat="1" ht="39.75" customHeight="1">
      <c r="A23" s="22"/>
      <c r="B23" s="296"/>
      <c r="C23" s="25"/>
      <c r="D23" s="289"/>
      <c r="E23" s="290"/>
      <c r="F23" s="26"/>
      <c r="G23" s="294"/>
      <c r="H23" s="21"/>
      <c r="I23" s="22">
        <v>6</v>
      </c>
      <c r="J23" s="23" t="s">
        <v>117</v>
      </c>
      <c r="K23" s="294">
        <f>IF(ISERROR(VLOOKUP(J23,'KAYIT LİSTESİ'!$B$4:$H$897,2,0)),"",(VLOOKUP(J23,'KAYIT LİSTESİ'!$B$4:$H$897,2,0)))</f>
        <v>0</v>
      </c>
      <c r="L23" s="25">
        <f>IF(ISERROR(VLOOKUP(J23,'KAYIT LİSTESİ'!$B$4:$H$897,4,0)),"",(VLOOKUP(J23,'KAYIT LİSTESİ'!$B$4:$H$897,4,0)))</f>
        <v>0</v>
      </c>
      <c r="M23" s="51" t="str">
        <f>IF(ISERROR(VLOOKUP(J23,'KAYIT LİSTESİ'!$B$4:$H$897,5,0)),"",(VLOOKUP(J23,'KAYIT LİSTESİ'!$B$4:$H$897,5,0)))</f>
        <v>EZGİ ŞAYIR</v>
      </c>
      <c r="N23" s="51" t="str">
        <f>IF(ISERROR(VLOOKUP(J23,'KAYIT LİSTESİ'!$B$4:$H$897,6,0)),"",(VLOOKUP(J23,'KAYIT LİSTESİ'!$B$4:$H$897,6,0)))</f>
        <v>FERDİ İSTANBUL BEŞİKTAŞ.J.K</v>
      </c>
      <c r="O23" s="26"/>
      <c r="P23" s="24"/>
      <c r="T23" s="266">
        <v>1204</v>
      </c>
      <c r="U23" s="267">
        <v>78</v>
      </c>
    </row>
    <row r="24" spans="1:21" s="18" customFormat="1" ht="39.75" customHeight="1">
      <c r="A24" s="22"/>
      <c r="B24" s="296"/>
      <c r="C24" s="25"/>
      <c r="D24" s="289"/>
      <c r="E24" s="290"/>
      <c r="F24" s="26"/>
      <c r="G24" s="294"/>
      <c r="H24" s="21"/>
      <c r="I24" s="22">
        <v>7</v>
      </c>
      <c r="J24" s="23" t="s">
        <v>118</v>
      </c>
      <c r="K24" s="294">
        <f>IF(ISERROR(VLOOKUP(J24,'KAYIT LİSTESİ'!$B$4:$H$897,2,0)),"",(VLOOKUP(J24,'KAYIT LİSTESİ'!$B$4:$H$897,2,0)))</f>
      </c>
      <c r="L24" s="25">
        <f>IF(ISERROR(VLOOKUP(J24,'KAYIT LİSTESİ'!$B$4:$H$897,4,0)),"",(VLOOKUP(J24,'KAYIT LİSTESİ'!$B$4:$H$897,4,0)))</f>
      </c>
      <c r="M24" s="51">
        <f>IF(ISERROR(VLOOKUP(J24,'KAYIT LİSTESİ'!$B$4:$H$897,5,0)),"",(VLOOKUP(J24,'KAYIT LİSTESİ'!$B$4:$H$897,5,0)))</f>
      </c>
      <c r="N24" s="51">
        <f>IF(ISERROR(VLOOKUP(J24,'KAYIT LİSTESİ'!$B$4:$H$897,6,0)),"",(VLOOKUP(J24,'KAYIT LİSTESİ'!$B$4:$H$897,6,0)))</f>
      </c>
      <c r="O24" s="26"/>
      <c r="P24" s="24"/>
      <c r="T24" s="266">
        <v>1206</v>
      </c>
      <c r="U24" s="267">
        <v>77</v>
      </c>
    </row>
    <row r="25" spans="1:21" s="18" customFormat="1" ht="39.75" customHeight="1">
      <c r="A25" s="22"/>
      <c r="B25" s="296"/>
      <c r="C25" s="25"/>
      <c r="D25" s="289"/>
      <c r="E25" s="290"/>
      <c r="F25" s="26"/>
      <c r="G25" s="294"/>
      <c r="H25" s="21"/>
      <c r="I25" s="22">
        <v>8</v>
      </c>
      <c r="J25" s="23" t="s">
        <v>119</v>
      </c>
      <c r="K25" s="294">
        <f>IF(ISERROR(VLOOKUP(J25,'KAYIT LİSTESİ'!$B$4:$H$897,2,0)),"",(VLOOKUP(J25,'KAYIT LİSTESİ'!$B$4:$H$897,2,0)))</f>
      </c>
      <c r="L25" s="25">
        <f>IF(ISERROR(VLOOKUP(J25,'KAYIT LİSTESİ'!$B$4:$H$897,4,0)),"",(VLOOKUP(J25,'KAYIT LİSTESİ'!$B$4:$H$897,4,0)))</f>
      </c>
      <c r="M25" s="51">
        <f>IF(ISERROR(VLOOKUP(J25,'KAYIT LİSTESİ'!$B$4:$H$897,5,0)),"",(VLOOKUP(J25,'KAYIT LİSTESİ'!$B$4:$H$897,5,0)))</f>
      </c>
      <c r="N25" s="51">
        <f>IF(ISERROR(VLOOKUP(J25,'KAYIT LİSTESİ'!$B$4:$H$897,6,0)),"",(VLOOKUP(J25,'KAYIT LİSTESİ'!$B$4:$H$897,6,0)))</f>
      </c>
      <c r="O25" s="26"/>
      <c r="P25" s="24"/>
      <c r="T25" s="266">
        <v>1208</v>
      </c>
      <c r="U25" s="267">
        <v>76</v>
      </c>
    </row>
    <row r="26" spans="1:21" s="18" customFormat="1" ht="39.75" customHeight="1">
      <c r="A26" s="22"/>
      <c r="B26" s="296"/>
      <c r="C26" s="25"/>
      <c r="D26" s="289"/>
      <c r="E26" s="290"/>
      <c r="F26" s="26"/>
      <c r="G26" s="294"/>
      <c r="H26" s="21"/>
      <c r="I26" s="282" t="s">
        <v>18</v>
      </c>
      <c r="J26" s="283"/>
      <c r="K26" s="283"/>
      <c r="L26" s="283"/>
      <c r="M26" s="286" t="s">
        <v>309</v>
      </c>
      <c r="N26" s="287"/>
      <c r="O26" s="283"/>
      <c r="P26" s="284"/>
      <c r="T26" s="266">
        <v>1210</v>
      </c>
      <c r="U26" s="267">
        <v>75</v>
      </c>
    </row>
    <row r="27" spans="1:21" s="18" customFormat="1" ht="39.75" customHeight="1">
      <c r="A27" s="22"/>
      <c r="B27" s="296"/>
      <c r="C27" s="25"/>
      <c r="D27" s="289"/>
      <c r="E27" s="290"/>
      <c r="F27" s="26"/>
      <c r="G27" s="294"/>
      <c r="H27" s="21"/>
      <c r="I27" s="50" t="s">
        <v>12</v>
      </c>
      <c r="J27" s="47" t="s">
        <v>61</v>
      </c>
      <c r="K27" s="47" t="s">
        <v>60</v>
      </c>
      <c r="L27" s="48" t="s">
        <v>13</v>
      </c>
      <c r="M27" s="49" t="s">
        <v>14</v>
      </c>
      <c r="N27" s="49" t="s">
        <v>424</v>
      </c>
      <c r="O27" s="47" t="s">
        <v>15</v>
      </c>
      <c r="P27" s="47" t="s">
        <v>26</v>
      </c>
      <c r="T27" s="266">
        <v>1213</v>
      </c>
      <c r="U27" s="267">
        <v>74</v>
      </c>
    </row>
    <row r="28" spans="1:21" s="18" customFormat="1" ht="39.75" customHeight="1">
      <c r="A28" s="22"/>
      <c r="B28" s="296"/>
      <c r="C28" s="25"/>
      <c r="D28" s="289"/>
      <c r="E28" s="290"/>
      <c r="F28" s="26"/>
      <c r="G28" s="294"/>
      <c r="H28" s="21"/>
      <c r="I28" s="22">
        <v>1</v>
      </c>
      <c r="J28" s="23" t="s">
        <v>120</v>
      </c>
      <c r="K28" s="294">
        <f>IF(ISERROR(VLOOKUP(J28,'KAYIT LİSTESİ'!$B$4:$H$897,2,0)),"",(VLOOKUP(J28,'KAYIT LİSTESİ'!$B$4:$H$897,2,0)))</f>
      </c>
      <c r="L28" s="25">
        <f>IF(ISERROR(VLOOKUP(J28,'KAYIT LİSTESİ'!$B$4:$H$897,4,0)),"",(VLOOKUP(J28,'KAYIT LİSTESİ'!$B$4:$H$897,4,0)))</f>
      </c>
      <c r="M28" s="51">
        <f>IF(ISERROR(VLOOKUP(J28,'KAYIT LİSTESİ'!$B$4:$H$897,5,0)),"",(VLOOKUP(J28,'KAYIT LİSTESİ'!$B$4:$H$897,5,0)))</f>
      </c>
      <c r="N28" s="51">
        <f>IF(ISERROR(VLOOKUP(J28,'KAYIT LİSTESİ'!$B$4:$H$897,6,0)),"",(VLOOKUP(J28,'KAYIT LİSTESİ'!$B$4:$H$897,6,0)))</f>
      </c>
      <c r="O28" s="26"/>
      <c r="P28" s="24"/>
      <c r="T28" s="266">
        <v>1216</v>
      </c>
      <c r="U28" s="267">
        <v>73</v>
      </c>
    </row>
    <row r="29" spans="1:21" s="18" customFormat="1" ht="39.75" customHeight="1">
      <c r="A29" s="22"/>
      <c r="B29" s="296"/>
      <c r="C29" s="25"/>
      <c r="D29" s="289"/>
      <c r="E29" s="290"/>
      <c r="F29" s="26"/>
      <c r="G29" s="294"/>
      <c r="H29" s="21"/>
      <c r="I29" s="22">
        <v>2</v>
      </c>
      <c r="J29" s="23" t="s">
        <v>121</v>
      </c>
      <c r="K29" s="294">
        <f>IF(ISERROR(VLOOKUP(J29,'KAYIT LİSTESİ'!$B$4:$H$897,2,0)),"",(VLOOKUP(J29,'KAYIT LİSTESİ'!$B$4:$H$897,2,0)))</f>
      </c>
      <c r="L29" s="25">
        <f>IF(ISERROR(VLOOKUP(J29,'KAYIT LİSTESİ'!$B$4:$H$897,4,0)),"",(VLOOKUP(J29,'KAYIT LİSTESİ'!$B$4:$H$897,4,0)))</f>
      </c>
      <c r="M29" s="51">
        <f>IF(ISERROR(VLOOKUP(J29,'KAYIT LİSTESİ'!$B$4:$H$897,5,0)),"",(VLOOKUP(J29,'KAYIT LİSTESİ'!$B$4:$H$897,5,0)))</f>
      </c>
      <c r="N29" s="51">
        <f>IF(ISERROR(VLOOKUP(J29,'KAYIT LİSTESİ'!$B$4:$H$897,6,0)),"",(VLOOKUP(J29,'KAYIT LİSTESİ'!$B$4:$H$897,6,0)))</f>
      </c>
      <c r="O29" s="26"/>
      <c r="P29" s="24"/>
      <c r="T29" s="266">
        <v>1219</v>
      </c>
      <c r="U29" s="267">
        <v>72</v>
      </c>
    </row>
    <row r="30" spans="1:21" s="18" customFormat="1" ht="39.75" customHeight="1">
      <c r="A30" s="22"/>
      <c r="B30" s="296"/>
      <c r="C30" s="25"/>
      <c r="D30" s="289"/>
      <c r="E30" s="290"/>
      <c r="F30" s="26"/>
      <c r="G30" s="294"/>
      <c r="H30" s="21"/>
      <c r="I30" s="22">
        <v>3</v>
      </c>
      <c r="J30" s="23" t="s">
        <v>122</v>
      </c>
      <c r="K30" s="294">
        <f>IF(ISERROR(VLOOKUP(J30,'KAYIT LİSTESİ'!$B$4:$H$897,2,0)),"",(VLOOKUP(J30,'KAYIT LİSTESİ'!$B$4:$H$897,2,0)))</f>
      </c>
      <c r="L30" s="25">
        <f>IF(ISERROR(VLOOKUP(J30,'KAYIT LİSTESİ'!$B$4:$H$897,4,0)),"",(VLOOKUP(J30,'KAYIT LİSTESİ'!$B$4:$H$897,4,0)))</f>
      </c>
      <c r="M30" s="51">
        <f>IF(ISERROR(VLOOKUP(J30,'KAYIT LİSTESİ'!$B$4:$H$897,5,0)),"",(VLOOKUP(J30,'KAYIT LİSTESİ'!$B$4:$H$897,5,0)))</f>
      </c>
      <c r="N30" s="51">
        <f>IF(ISERROR(VLOOKUP(J30,'KAYIT LİSTESİ'!$B$4:$H$897,6,0)),"",(VLOOKUP(J30,'KAYIT LİSTESİ'!$B$4:$H$897,6,0)))</f>
      </c>
      <c r="O30" s="26"/>
      <c r="P30" s="24"/>
      <c r="T30" s="266">
        <v>1222</v>
      </c>
      <c r="U30" s="267">
        <v>71</v>
      </c>
    </row>
    <row r="31" spans="1:21" s="18" customFormat="1" ht="39.75" customHeight="1">
      <c r="A31" s="22"/>
      <c r="B31" s="296"/>
      <c r="C31" s="25"/>
      <c r="D31" s="289"/>
      <c r="E31" s="290"/>
      <c r="F31" s="26"/>
      <c r="G31" s="294"/>
      <c r="H31" s="21"/>
      <c r="I31" s="22">
        <v>4</v>
      </c>
      <c r="J31" s="23" t="s">
        <v>123</v>
      </c>
      <c r="K31" s="294">
        <f>IF(ISERROR(VLOOKUP(J31,'KAYIT LİSTESİ'!$B$4:$H$897,2,0)),"",(VLOOKUP(J31,'KAYIT LİSTESİ'!$B$4:$H$897,2,0)))</f>
      </c>
      <c r="L31" s="25">
        <f>IF(ISERROR(VLOOKUP(J31,'KAYIT LİSTESİ'!$B$4:$H$897,4,0)),"",(VLOOKUP(J31,'KAYIT LİSTESİ'!$B$4:$H$897,4,0)))</f>
      </c>
      <c r="M31" s="51">
        <f>IF(ISERROR(VLOOKUP(J31,'KAYIT LİSTESİ'!$B$4:$H$897,5,0)),"",(VLOOKUP(J31,'KAYIT LİSTESİ'!$B$4:$H$897,5,0)))</f>
      </c>
      <c r="N31" s="51">
        <f>IF(ISERROR(VLOOKUP(J31,'KAYIT LİSTESİ'!$B$4:$H$897,6,0)),"",(VLOOKUP(J31,'KAYIT LİSTESİ'!$B$4:$H$897,6,0)))</f>
      </c>
      <c r="O31" s="26"/>
      <c r="P31" s="24"/>
      <c r="T31" s="266">
        <v>1225</v>
      </c>
      <c r="U31" s="267">
        <v>70</v>
      </c>
    </row>
    <row r="32" spans="1:21" s="18" customFormat="1" ht="39.75" customHeight="1">
      <c r="A32" s="22"/>
      <c r="B32" s="296"/>
      <c r="C32" s="25"/>
      <c r="D32" s="289"/>
      <c r="E32" s="290"/>
      <c r="F32" s="26"/>
      <c r="G32" s="294"/>
      <c r="H32" s="21"/>
      <c r="I32" s="22">
        <v>5</v>
      </c>
      <c r="J32" s="23" t="s">
        <v>124</v>
      </c>
      <c r="K32" s="294">
        <f>IF(ISERROR(VLOOKUP(J32,'KAYIT LİSTESİ'!$B$4:$H$897,2,0)),"",(VLOOKUP(J32,'KAYIT LİSTESİ'!$B$4:$H$897,2,0)))</f>
      </c>
      <c r="L32" s="25">
        <f>IF(ISERROR(VLOOKUP(J32,'KAYIT LİSTESİ'!$B$4:$H$897,4,0)),"",(VLOOKUP(J32,'KAYIT LİSTESİ'!$B$4:$H$897,4,0)))</f>
      </c>
      <c r="M32" s="51">
        <f>IF(ISERROR(VLOOKUP(J32,'KAYIT LİSTESİ'!$B$4:$H$897,5,0)),"",(VLOOKUP(J32,'KAYIT LİSTESİ'!$B$4:$H$897,5,0)))</f>
      </c>
      <c r="N32" s="51">
        <f>IF(ISERROR(VLOOKUP(J32,'KAYIT LİSTESİ'!$B$4:$H$897,6,0)),"",(VLOOKUP(J32,'KAYIT LİSTESİ'!$B$4:$H$897,6,0)))</f>
      </c>
      <c r="O32" s="26"/>
      <c r="P32" s="24"/>
      <c r="T32" s="266">
        <v>1228</v>
      </c>
      <c r="U32" s="267">
        <v>69</v>
      </c>
    </row>
    <row r="33" spans="1:21" s="18" customFormat="1" ht="39.75" customHeight="1">
      <c r="A33" s="22"/>
      <c r="B33" s="296"/>
      <c r="C33" s="25"/>
      <c r="D33" s="289"/>
      <c r="E33" s="290"/>
      <c r="F33" s="26"/>
      <c r="G33" s="294"/>
      <c r="H33" s="21"/>
      <c r="I33" s="22">
        <v>6</v>
      </c>
      <c r="J33" s="23" t="s">
        <v>125</v>
      </c>
      <c r="K33" s="294">
        <f>IF(ISERROR(VLOOKUP(J33,'KAYIT LİSTESİ'!$B$4:$H$897,2,0)),"",(VLOOKUP(J33,'KAYIT LİSTESİ'!$B$4:$H$897,2,0)))</f>
      </c>
      <c r="L33" s="25">
        <f>IF(ISERROR(VLOOKUP(J33,'KAYIT LİSTESİ'!$B$4:$H$897,4,0)),"",(VLOOKUP(J33,'KAYIT LİSTESİ'!$B$4:$H$897,4,0)))</f>
      </c>
      <c r="M33" s="51">
        <f>IF(ISERROR(VLOOKUP(J33,'KAYIT LİSTESİ'!$B$4:$H$897,5,0)),"",(VLOOKUP(J33,'KAYIT LİSTESİ'!$B$4:$H$897,5,0)))</f>
      </c>
      <c r="N33" s="51">
        <f>IF(ISERROR(VLOOKUP(J33,'KAYIT LİSTESİ'!$B$4:$H$897,6,0)),"",(VLOOKUP(J33,'KAYIT LİSTESİ'!$B$4:$H$897,6,0)))</f>
      </c>
      <c r="O33" s="26"/>
      <c r="P33" s="24"/>
      <c r="T33" s="266">
        <v>1231</v>
      </c>
      <c r="U33" s="267">
        <v>68</v>
      </c>
    </row>
    <row r="34" spans="1:21" s="18" customFormat="1" ht="39.75" customHeight="1">
      <c r="A34" s="22"/>
      <c r="B34" s="296"/>
      <c r="C34" s="25"/>
      <c r="D34" s="289"/>
      <c r="E34" s="290"/>
      <c r="F34" s="26"/>
      <c r="G34" s="294"/>
      <c r="H34" s="21"/>
      <c r="I34" s="22">
        <v>7</v>
      </c>
      <c r="J34" s="23" t="s">
        <v>126</v>
      </c>
      <c r="K34" s="294">
        <f>IF(ISERROR(VLOOKUP(J34,'KAYIT LİSTESİ'!$B$4:$H$897,2,0)),"",(VLOOKUP(J34,'KAYIT LİSTESİ'!$B$4:$H$897,2,0)))</f>
      </c>
      <c r="L34" s="25">
        <f>IF(ISERROR(VLOOKUP(J34,'KAYIT LİSTESİ'!$B$4:$H$897,4,0)),"",(VLOOKUP(J34,'KAYIT LİSTESİ'!$B$4:$H$897,4,0)))</f>
      </c>
      <c r="M34" s="51">
        <f>IF(ISERROR(VLOOKUP(J34,'KAYIT LİSTESİ'!$B$4:$H$897,5,0)),"",(VLOOKUP(J34,'KAYIT LİSTESİ'!$B$4:$H$897,5,0)))</f>
      </c>
      <c r="N34" s="51">
        <f>IF(ISERROR(VLOOKUP(J34,'KAYIT LİSTESİ'!$B$4:$H$897,6,0)),"",(VLOOKUP(J34,'KAYIT LİSTESİ'!$B$4:$H$897,6,0)))</f>
      </c>
      <c r="O34" s="26"/>
      <c r="P34" s="24"/>
      <c r="T34" s="266">
        <v>1234</v>
      </c>
      <c r="U34" s="267">
        <v>67</v>
      </c>
    </row>
    <row r="35" spans="1:21" s="18" customFormat="1" ht="39.75" customHeight="1">
      <c r="A35" s="22"/>
      <c r="B35" s="296"/>
      <c r="C35" s="25"/>
      <c r="D35" s="289"/>
      <c r="E35" s="290"/>
      <c r="F35" s="26"/>
      <c r="G35" s="294"/>
      <c r="H35" s="21"/>
      <c r="I35" s="22">
        <v>8</v>
      </c>
      <c r="J35" s="23" t="s">
        <v>127</v>
      </c>
      <c r="K35" s="294">
        <f>IF(ISERROR(VLOOKUP(J35,'KAYIT LİSTESİ'!$B$4:$H$897,2,0)),"",(VLOOKUP(J35,'KAYIT LİSTESİ'!$B$4:$H$897,2,0)))</f>
      </c>
      <c r="L35" s="25">
        <f>IF(ISERROR(VLOOKUP(J35,'KAYIT LİSTESİ'!$B$4:$H$897,4,0)),"",(VLOOKUP(J35,'KAYIT LİSTESİ'!$B$4:$H$897,4,0)))</f>
      </c>
      <c r="M35" s="51">
        <f>IF(ISERROR(VLOOKUP(J35,'KAYIT LİSTESİ'!$B$4:$H$897,5,0)),"",(VLOOKUP(J35,'KAYIT LİSTESİ'!$B$4:$H$897,5,0)))</f>
      </c>
      <c r="N35" s="51">
        <f>IF(ISERROR(VLOOKUP(J35,'KAYIT LİSTESİ'!$B$4:$H$897,6,0)),"",(VLOOKUP(J35,'KAYIT LİSTESİ'!$B$4:$H$897,6,0)))</f>
      </c>
      <c r="O35" s="26"/>
      <c r="P35" s="24"/>
      <c r="T35" s="266">
        <v>1237</v>
      </c>
      <c r="U35" s="267">
        <v>66</v>
      </c>
    </row>
    <row r="36" spans="1:21" ht="13.5" customHeight="1">
      <c r="A36" s="36"/>
      <c r="B36" s="36"/>
      <c r="C36" s="37"/>
      <c r="D36" s="58"/>
      <c r="E36" s="38"/>
      <c r="F36" s="39"/>
      <c r="G36" s="40"/>
      <c r="I36" s="41"/>
      <c r="J36" s="42"/>
      <c r="K36" s="43"/>
      <c r="L36" s="44"/>
      <c r="M36" s="54"/>
      <c r="N36" s="54"/>
      <c r="O36" s="45"/>
      <c r="P36" s="43"/>
      <c r="T36" s="266">
        <v>1275</v>
      </c>
      <c r="U36" s="267">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66">
        <v>1280</v>
      </c>
      <c r="U37" s="267">
        <v>54</v>
      </c>
    </row>
    <row r="38" spans="20:21" ht="12.75">
      <c r="T38" s="266">
        <v>1285</v>
      </c>
      <c r="U38" s="267">
        <v>53</v>
      </c>
    </row>
    <row r="39" spans="20:21" ht="12.75">
      <c r="T39" s="266">
        <v>1290</v>
      </c>
      <c r="U39" s="267">
        <v>52</v>
      </c>
    </row>
    <row r="40" spans="20:21" ht="12.75">
      <c r="T40" s="266">
        <v>1295</v>
      </c>
      <c r="U40" s="267">
        <v>51</v>
      </c>
    </row>
    <row r="41" spans="20:21" ht="12.75">
      <c r="T41" s="266">
        <v>1300</v>
      </c>
      <c r="U41" s="267">
        <v>50</v>
      </c>
    </row>
    <row r="42" spans="20:21" ht="12.75">
      <c r="T42" s="266">
        <v>1305</v>
      </c>
      <c r="U42" s="267">
        <v>49</v>
      </c>
    </row>
    <row r="43" spans="20:21" ht="12.75">
      <c r="T43" s="266">
        <v>1310</v>
      </c>
      <c r="U43" s="267">
        <v>48</v>
      </c>
    </row>
    <row r="44" spans="20:21" ht="12.75">
      <c r="T44" s="266">
        <v>1315</v>
      </c>
      <c r="U44" s="267">
        <v>47</v>
      </c>
    </row>
    <row r="45" spans="20:21" ht="12.75">
      <c r="T45" s="266">
        <v>1320</v>
      </c>
      <c r="U45" s="267">
        <v>46</v>
      </c>
    </row>
    <row r="46" spans="20:21" ht="12.75">
      <c r="T46" s="266">
        <v>1325</v>
      </c>
      <c r="U46" s="267">
        <v>45</v>
      </c>
    </row>
    <row r="47" spans="20:21" ht="12.75">
      <c r="T47" s="266">
        <v>1330</v>
      </c>
      <c r="U47" s="267">
        <v>44</v>
      </c>
    </row>
    <row r="48" spans="20:21" ht="12.75">
      <c r="T48" s="266">
        <v>1335</v>
      </c>
      <c r="U48" s="267">
        <v>43</v>
      </c>
    </row>
    <row r="49" spans="20:21" ht="12.75">
      <c r="T49" s="266">
        <v>1340</v>
      </c>
      <c r="U49" s="267">
        <v>42</v>
      </c>
    </row>
    <row r="50" spans="20:21" ht="12.75">
      <c r="T50" s="266">
        <v>1345</v>
      </c>
      <c r="U50" s="267">
        <v>41</v>
      </c>
    </row>
    <row r="51" spans="20:21" ht="12.75">
      <c r="T51" s="266">
        <v>1350</v>
      </c>
      <c r="U51" s="267">
        <v>40</v>
      </c>
    </row>
    <row r="52" spans="20:21" ht="12.75">
      <c r="T52" s="266">
        <v>1355</v>
      </c>
      <c r="U52" s="267">
        <v>39</v>
      </c>
    </row>
    <row r="53" spans="20:21" ht="12.75">
      <c r="T53" s="266">
        <v>1365</v>
      </c>
      <c r="U53" s="267">
        <v>38</v>
      </c>
    </row>
    <row r="54" spans="20:21" ht="12.75">
      <c r="T54" s="266">
        <v>1375</v>
      </c>
      <c r="U54" s="267">
        <v>37</v>
      </c>
    </row>
    <row r="55" spans="20:21" ht="12.75">
      <c r="T55" s="266">
        <v>1385</v>
      </c>
      <c r="U55" s="267">
        <v>36</v>
      </c>
    </row>
    <row r="56" spans="20:21" ht="12.75">
      <c r="T56" s="266">
        <v>1395</v>
      </c>
      <c r="U56" s="267">
        <v>35</v>
      </c>
    </row>
    <row r="57" spans="20:21" ht="12.75">
      <c r="T57" s="266">
        <v>1405</v>
      </c>
      <c r="U57" s="267">
        <v>34</v>
      </c>
    </row>
    <row r="58" spans="20:21" ht="12.75">
      <c r="T58" s="266">
        <v>1415</v>
      </c>
      <c r="U58" s="267">
        <v>33</v>
      </c>
    </row>
    <row r="59" spans="20:21" ht="12.75">
      <c r="T59" s="266">
        <v>1425</v>
      </c>
      <c r="U59" s="267">
        <v>32</v>
      </c>
    </row>
    <row r="60" spans="20:21" ht="12.75">
      <c r="T60" s="266">
        <v>1435</v>
      </c>
      <c r="U60" s="267">
        <v>31</v>
      </c>
    </row>
    <row r="61" spans="20:21" ht="12.75">
      <c r="T61" s="266">
        <v>1445</v>
      </c>
      <c r="U61" s="267">
        <v>30</v>
      </c>
    </row>
    <row r="62" spans="20:21" ht="12.75">
      <c r="T62" s="266">
        <v>1455</v>
      </c>
      <c r="U62" s="267">
        <v>29</v>
      </c>
    </row>
    <row r="63" spans="20:21" ht="12.75">
      <c r="T63" s="266">
        <v>1465</v>
      </c>
      <c r="U63" s="267">
        <v>28</v>
      </c>
    </row>
    <row r="64" spans="20:21" ht="12.75">
      <c r="T64" s="266">
        <v>1475</v>
      </c>
      <c r="U64" s="267">
        <v>27</v>
      </c>
    </row>
    <row r="65" spans="20:21" ht="12.75">
      <c r="T65" s="266">
        <v>1485</v>
      </c>
      <c r="U65" s="267">
        <v>26</v>
      </c>
    </row>
    <row r="66" spans="20:21" ht="12.75">
      <c r="T66" s="266">
        <v>1495</v>
      </c>
      <c r="U66" s="267">
        <v>25</v>
      </c>
    </row>
    <row r="67" spans="20:21" ht="12.75">
      <c r="T67" s="266">
        <v>1505</v>
      </c>
      <c r="U67" s="267">
        <v>24</v>
      </c>
    </row>
    <row r="68" spans="20:21" ht="12.75">
      <c r="T68" s="266">
        <v>1515</v>
      </c>
      <c r="U68" s="267">
        <v>23</v>
      </c>
    </row>
    <row r="69" spans="20:21" ht="12.75">
      <c r="T69" s="266">
        <v>1525</v>
      </c>
      <c r="U69" s="267">
        <v>22</v>
      </c>
    </row>
    <row r="70" spans="20:21" ht="12.75">
      <c r="T70" s="266">
        <v>1535</v>
      </c>
      <c r="U70" s="267">
        <v>21</v>
      </c>
    </row>
    <row r="71" spans="20:21" ht="12.75">
      <c r="T71" s="266">
        <v>1545</v>
      </c>
      <c r="U71" s="267">
        <v>20</v>
      </c>
    </row>
    <row r="72" spans="20:21" ht="12.75">
      <c r="T72" s="266">
        <v>1555</v>
      </c>
      <c r="U72" s="267">
        <v>19</v>
      </c>
    </row>
    <row r="73" spans="20:21" ht="12.75">
      <c r="T73" s="266">
        <v>1565</v>
      </c>
      <c r="U73" s="267">
        <v>18</v>
      </c>
    </row>
    <row r="74" spans="20:21" ht="12.75">
      <c r="T74" s="266">
        <v>1575</v>
      </c>
      <c r="U74" s="267">
        <v>17</v>
      </c>
    </row>
    <row r="75" spans="20:21" ht="12.75">
      <c r="T75" s="266">
        <v>1585</v>
      </c>
      <c r="U75" s="267">
        <v>16</v>
      </c>
    </row>
    <row r="76" spans="20:21" ht="12.75">
      <c r="T76" s="266">
        <v>1595</v>
      </c>
      <c r="U76" s="267">
        <v>15</v>
      </c>
    </row>
    <row r="77" spans="20:21" ht="12.75">
      <c r="T77" s="266">
        <v>1605</v>
      </c>
      <c r="U77" s="267">
        <v>14</v>
      </c>
    </row>
    <row r="78" spans="20:21" ht="12.75">
      <c r="T78" s="266">
        <v>1615</v>
      </c>
      <c r="U78" s="267">
        <v>13</v>
      </c>
    </row>
    <row r="79" spans="20:21" ht="12.75">
      <c r="T79" s="266">
        <v>1625</v>
      </c>
      <c r="U79" s="267">
        <v>12</v>
      </c>
    </row>
    <row r="80" spans="20:21" ht="12.75">
      <c r="T80" s="266">
        <v>1645</v>
      </c>
      <c r="U80" s="267">
        <v>11</v>
      </c>
    </row>
    <row r="81" spans="20:21" ht="12.75">
      <c r="T81" s="266">
        <v>1665</v>
      </c>
      <c r="U81" s="267">
        <v>10</v>
      </c>
    </row>
    <row r="82" spans="20:21" ht="12.75">
      <c r="T82" s="266">
        <v>1685</v>
      </c>
      <c r="U82" s="267">
        <v>9</v>
      </c>
    </row>
    <row r="83" spans="20:21" ht="12.75">
      <c r="T83" s="266">
        <v>1705</v>
      </c>
      <c r="U83" s="267">
        <v>8</v>
      </c>
    </row>
    <row r="84" spans="20:21" ht="12.75">
      <c r="T84" s="266">
        <v>1725</v>
      </c>
      <c r="U84" s="267">
        <v>7</v>
      </c>
    </row>
    <row r="85" spans="20:21" ht="12.75">
      <c r="T85" s="266">
        <v>1745</v>
      </c>
      <c r="U85" s="267">
        <v>6</v>
      </c>
    </row>
    <row r="86" spans="20:21" ht="12.75">
      <c r="T86" s="266">
        <v>1765</v>
      </c>
      <c r="U86" s="267">
        <v>5</v>
      </c>
    </row>
    <row r="87" spans="20:21" ht="12.75">
      <c r="T87" s="266">
        <v>1785</v>
      </c>
      <c r="U87" s="267">
        <v>4</v>
      </c>
    </row>
    <row r="88" spans="20:21" ht="12.75">
      <c r="T88" s="266">
        <v>1805</v>
      </c>
      <c r="U88" s="267">
        <v>3</v>
      </c>
    </row>
    <row r="89" spans="20:21" ht="12.75">
      <c r="T89" s="266">
        <v>1825</v>
      </c>
      <c r="U89" s="267">
        <v>2</v>
      </c>
    </row>
    <row r="90" spans="20:21" ht="12.75">
      <c r="T90" s="266">
        <v>1845</v>
      </c>
      <c r="U90" s="267">
        <v>1</v>
      </c>
    </row>
  </sheetData>
  <sheetProtection/>
  <mergeCells count="19">
    <mergeCell ref="C6:C7"/>
    <mergeCell ref="D6:D7"/>
    <mergeCell ref="A1:P1"/>
    <mergeCell ref="A2:P2"/>
    <mergeCell ref="A3:C3"/>
    <mergeCell ref="D3:E3"/>
    <mergeCell ref="F3:G3"/>
    <mergeCell ref="N5:P5"/>
    <mergeCell ref="N3:P3"/>
    <mergeCell ref="A15:G15"/>
    <mergeCell ref="N4:P4"/>
    <mergeCell ref="I3:L3"/>
    <mergeCell ref="G6:G7"/>
    <mergeCell ref="A4:C4"/>
    <mergeCell ref="D4:E4"/>
    <mergeCell ref="A6:A7"/>
    <mergeCell ref="E6:E7"/>
    <mergeCell ref="F6:F7"/>
    <mergeCell ref="B6:B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4 N5" unlockedFormula="1"/>
  </ignoredErrors>
  <drawing r:id="rId1"/>
</worksheet>
</file>

<file path=xl/worksheets/sheet7.xml><?xml version="1.0" encoding="utf-8"?>
<worksheet xmlns="http://schemas.openxmlformats.org/spreadsheetml/2006/main" xmlns:r="http://schemas.openxmlformats.org/officeDocument/2006/relationships">
  <sheetPr>
    <tabColor rgb="FFFFC000"/>
  </sheetPr>
  <dimension ref="A1:U90"/>
  <sheetViews>
    <sheetView view="pageBreakPreview" zoomScale="90" zoomScaleSheetLayoutView="90" zoomScalePageLayoutView="0" workbookViewId="0" topLeftCell="A7">
      <selection activeCell="F16" sqref="F16"/>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8.28125" style="53" customWidth="1"/>
    <col min="6" max="6" width="9.28125" style="178"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4.7109375" style="57" bestFit="1" customWidth="1"/>
    <col min="14" max="14" width="26.8515625" style="57" customWidth="1"/>
    <col min="15" max="15" width="9.57421875" style="178" customWidth="1"/>
    <col min="16" max="16" width="7.7109375" style="20" customWidth="1"/>
    <col min="17" max="17" width="5.7109375" style="20" customWidth="1"/>
    <col min="18" max="19" width="9.140625" style="20" customWidth="1"/>
    <col min="20" max="20" width="9.140625" style="269" hidden="1" customWidth="1"/>
    <col min="21" max="21" width="9.140625" style="267" hidden="1" customWidth="1"/>
    <col min="22" max="16384" width="9.140625" style="20" customWidth="1"/>
  </cols>
  <sheetData>
    <row r="1" spans="1:21" s="9" customFormat="1" ht="53.25" customHeight="1">
      <c r="A1" s="437" t="str">
        <f>('YARIŞMA BİLGİLERİ'!A2)</f>
        <v>Türkiye Atletizm Federasyonu
Ankara Atletizm İl Temsilciliği</v>
      </c>
      <c r="B1" s="437"/>
      <c r="C1" s="437"/>
      <c r="D1" s="437"/>
      <c r="E1" s="437"/>
      <c r="F1" s="437"/>
      <c r="G1" s="437"/>
      <c r="H1" s="437"/>
      <c r="I1" s="437"/>
      <c r="J1" s="437"/>
      <c r="K1" s="437"/>
      <c r="L1" s="437"/>
      <c r="M1" s="437"/>
      <c r="N1" s="437"/>
      <c r="O1" s="437"/>
      <c r="P1" s="437"/>
      <c r="T1" s="268">
        <v>5454</v>
      </c>
      <c r="U1" s="264">
        <v>100</v>
      </c>
    </row>
    <row r="2" spans="1:21" s="9" customFormat="1" ht="24.75" customHeight="1">
      <c r="A2" s="454" t="str">
        <f>'YARIŞMA BİLGİLERİ'!F19</f>
        <v>1.Lig 1.Kademe Yarışmaları</v>
      </c>
      <c r="B2" s="454"/>
      <c r="C2" s="454"/>
      <c r="D2" s="454"/>
      <c r="E2" s="454"/>
      <c r="F2" s="454"/>
      <c r="G2" s="454"/>
      <c r="H2" s="454"/>
      <c r="I2" s="454"/>
      <c r="J2" s="454"/>
      <c r="K2" s="454"/>
      <c r="L2" s="454"/>
      <c r="M2" s="454"/>
      <c r="N2" s="454"/>
      <c r="O2" s="454"/>
      <c r="P2" s="454"/>
      <c r="T2" s="268">
        <v>5464</v>
      </c>
      <c r="U2" s="264">
        <v>99</v>
      </c>
    </row>
    <row r="3" spans="1:21" s="11" customFormat="1" ht="21.75" customHeight="1">
      <c r="A3" s="455" t="s">
        <v>75</v>
      </c>
      <c r="B3" s="455"/>
      <c r="C3" s="455"/>
      <c r="D3" s="456" t="str">
        <f>'YARIŞMA PROGRAMI'!C8</f>
        <v>400 Metre</v>
      </c>
      <c r="E3" s="456"/>
      <c r="F3" s="457"/>
      <c r="G3" s="457"/>
      <c r="H3" s="10"/>
      <c r="I3" s="446"/>
      <c r="J3" s="446"/>
      <c r="K3" s="446"/>
      <c r="L3" s="446"/>
      <c r="M3" s="82" t="s">
        <v>319</v>
      </c>
      <c r="N3" s="460" t="str">
        <f>'YARIŞMA PROGRAMI'!E8</f>
        <v>Pınar SAKA 51.53</v>
      </c>
      <c r="O3" s="460"/>
      <c r="P3" s="460"/>
      <c r="T3" s="268">
        <v>5474</v>
      </c>
      <c r="U3" s="264">
        <v>98</v>
      </c>
    </row>
    <row r="4" spans="1:21" s="11" customFormat="1" ht="17.25" customHeight="1">
      <c r="A4" s="458" t="s">
        <v>65</v>
      </c>
      <c r="B4" s="458"/>
      <c r="C4" s="458"/>
      <c r="D4" s="459" t="str">
        <f>'YARIŞMA BİLGİLERİ'!F21</f>
        <v>1. lig Bayanlar</v>
      </c>
      <c r="E4" s="459"/>
      <c r="F4" s="179"/>
      <c r="G4" s="33"/>
      <c r="H4" s="33"/>
      <c r="I4" s="33"/>
      <c r="J4" s="33"/>
      <c r="K4" s="33"/>
      <c r="L4" s="34"/>
      <c r="M4" s="83" t="s">
        <v>73</v>
      </c>
      <c r="N4" s="447" t="str">
        <f>'YARIŞMA PROGRAMI'!B8</f>
        <v>24 Ağustos 2013 - 16.00</v>
      </c>
      <c r="O4" s="447"/>
      <c r="P4" s="447"/>
      <c r="T4" s="268">
        <v>5484</v>
      </c>
      <c r="U4" s="264">
        <v>97</v>
      </c>
    </row>
    <row r="5" spans="1:21" s="9" customFormat="1" ht="19.5" customHeight="1">
      <c r="A5" s="12"/>
      <c r="B5" s="12"/>
      <c r="C5" s="13"/>
      <c r="D5" s="14"/>
      <c r="E5" s="15"/>
      <c r="F5" s="180"/>
      <c r="G5" s="15"/>
      <c r="H5" s="15"/>
      <c r="I5" s="12"/>
      <c r="J5" s="12"/>
      <c r="K5" s="12"/>
      <c r="L5" s="16"/>
      <c r="M5" s="17"/>
      <c r="N5" s="448">
        <f ca="1">NOW()</f>
        <v>41510.89800451389</v>
      </c>
      <c r="O5" s="448"/>
      <c r="P5" s="448"/>
      <c r="T5" s="268">
        <v>5494</v>
      </c>
      <c r="U5" s="264">
        <v>96</v>
      </c>
    </row>
    <row r="6" spans="1:21" s="18" customFormat="1" ht="24.75" customHeight="1">
      <c r="A6" s="451" t="s">
        <v>12</v>
      </c>
      <c r="B6" s="452" t="s">
        <v>60</v>
      </c>
      <c r="C6" s="445" t="s">
        <v>72</v>
      </c>
      <c r="D6" s="444" t="s">
        <v>14</v>
      </c>
      <c r="E6" s="444" t="s">
        <v>424</v>
      </c>
      <c r="F6" s="470" t="s">
        <v>15</v>
      </c>
      <c r="G6" s="449" t="s">
        <v>138</v>
      </c>
      <c r="I6" s="282" t="s">
        <v>16</v>
      </c>
      <c r="J6" s="283"/>
      <c r="K6" s="283"/>
      <c r="L6" s="283"/>
      <c r="M6" s="283"/>
      <c r="N6" s="283"/>
      <c r="O6" s="321"/>
      <c r="P6" s="284"/>
      <c r="T6" s="269">
        <v>5504</v>
      </c>
      <c r="U6" s="267">
        <v>95</v>
      </c>
    </row>
    <row r="7" spans="1:21" ht="26.25" customHeight="1">
      <c r="A7" s="451"/>
      <c r="B7" s="453"/>
      <c r="C7" s="445"/>
      <c r="D7" s="444"/>
      <c r="E7" s="444"/>
      <c r="F7" s="470"/>
      <c r="G7" s="450"/>
      <c r="H7" s="19"/>
      <c r="I7" s="50" t="s">
        <v>12</v>
      </c>
      <c r="J7" s="47" t="s">
        <v>61</v>
      </c>
      <c r="K7" s="47" t="s">
        <v>60</v>
      </c>
      <c r="L7" s="48" t="s">
        <v>13</v>
      </c>
      <c r="M7" s="49" t="s">
        <v>14</v>
      </c>
      <c r="N7" s="49" t="s">
        <v>424</v>
      </c>
      <c r="O7" s="322" t="s">
        <v>15</v>
      </c>
      <c r="P7" s="47" t="s">
        <v>26</v>
      </c>
      <c r="T7" s="269">
        <v>5514</v>
      </c>
      <c r="U7" s="267">
        <v>94</v>
      </c>
    </row>
    <row r="8" spans="1:21" s="18" customFormat="1" ht="39.75" customHeight="1">
      <c r="A8" s="22">
        <v>1</v>
      </c>
      <c r="B8" s="296">
        <v>638</v>
      </c>
      <c r="C8" s="25">
        <v>33725</v>
      </c>
      <c r="D8" s="289" t="s">
        <v>481</v>
      </c>
      <c r="E8" s="290" t="s">
        <v>479</v>
      </c>
      <c r="F8" s="175">
        <v>5856</v>
      </c>
      <c r="G8" s="294">
        <v>8</v>
      </c>
      <c r="H8" s="21"/>
      <c r="I8" s="22">
        <v>1</v>
      </c>
      <c r="J8" s="23" t="s">
        <v>40</v>
      </c>
      <c r="K8" s="294">
        <f>IF(ISERROR(VLOOKUP(J8,'KAYIT LİSTESİ'!$B$4:$H$897,2,0)),"",(VLOOKUP(J8,'KAYIT LİSTESİ'!$B$4:$H$897,2,0)))</f>
        <v>673</v>
      </c>
      <c r="L8" s="25">
        <f>IF(ISERROR(VLOOKUP(J8,'KAYIT LİSTESİ'!$B$4:$H$897,4,0)),"",(VLOOKUP(J8,'KAYIT LİSTESİ'!$B$4:$H$897,4,0)))</f>
        <v>35376</v>
      </c>
      <c r="M8" s="51" t="str">
        <f>IF(ISERROR(VLOOKUP(J8,'KAYIT LİSTESİ'!$B$4:$H$897,5,0)),"",(VLOOKUP(J8,'KAYIT LİSTESİ'!$B$4:$H$897,5,0)))</f>
        <v>SERAY ŞENTÜRK</v>
      </c>
      <c r="N8" s="51" t="str">
        <f>IF(ISERROR(VLOOKUP(J8,'KAYIT LİSTESİ'!$B$4:$H$897,6,0)),"",(VLOOKUP(J8,'KAYIT LİSTESİ'!$B$4:$H$897,6,0)))</f>
        <v>BURSA-OSMANGAZİ BLD.SP.</v>
      </c>
      <c r="O8" s="175"/>
      <c r="P8" s="24"/>
      <c r="T8" s="269">
        <v>5524</v>
      </c>
      <c r="U8" s="267">
        <v>93</v>
      </c>
    </row>
    <row r="9" spans="1:21" s="18" customFormat="1" ht="39.75" customHeight="1">
      <c r="A9" s="22">
        <v>2</v>
      </c>
      <c r="B9" s="296">
        <v>673</v>
      </c>
      <c r="C9" s="25">
        <v>35376</v>
      </c>
      <c r="D9" s="289" t="s">
        <v>523</v>
      </c>
      <c r="E9" s="290" t="s">
        <v>520</v>
      </c>
      <c r="F9" s="175">
        <v>10105</v>
      </c>
      <c r="G9" s="294">
        <v>7</v>
      </c>
      <c r="H9" s="21"/>
      <c r="I9" s="22">
        <v>2</v>
      </c>
      <c r="J9" s="23" t="s">
        <v>42</v>
      </c>
      <c r="K9" s="294">
        <f>IF(ISERROR(VLOOKUP(J9,'KAYIT LİSTESİ'!$B$4:$H$897,2,0)),"",(VLOOKUP(J9,'KAYIT LİSTESİ'!$B$4:$H$897,2,0)))</f>
        <v>611</v>
      </c>
      <c r="L9" s="25">
        <f>IF(ISERROR(VLOOKUP(J9,'KAYIT LİSTESİ'!$B$4:$H$897,4,0)),"",(VLOOKUP(J9,'KAYIT LİSTESİ'!$B$4:$H$897,4,0)))</f>
        <v>29964</v>
      </c>
      <c r="M9" s="51" t="str">
        <f>IF(ISERROR(VLOOKUP(J9,'KAYIT LİSTESİ'!$B$4:$H$897,5,0)),"",(VLOOKUP(J9,'KAYIT LİSTESİ'!$B$4:$H$897,5,0)))</f>
        <v>ÇİĞDEM İZGİN</v>
      </c>
      <c r="N9" s="51" t="str">
        <f>IF(ISERROR(VLOOKUP(J9,'KAYIT LİSTESİ'!$B$4:$H$897,6,0)),"",(VLOOKUP(J9,'KAYIT LİSTESİ'!$B$4:$H$897,6,0)))</f>
        <v>İZMİT-MASTER ATLETİZM KLB.</v>
      </c>
      <c r="O9" s="175"/>
      <c r="P9" s="24"/>
      <c r="T9" s="269">
        <v>5534</v>
      </c>
      <c r="U9" s="267">
        <v>92</v>
      </c>
    </row>
    <row r="10" spans="1:21" s="18" customFormat="1" ht="39.75" customHeight="1">
      <c r="A10" s="22">
        <v>3</v>
      </c>
      <c r="B10" s="296">
        <v>628</v>
      </c>
      <c r="C10" s="25">
        <v>33342</v>
      </c>
      <c r="D10" s="289" t="s">
        <v>466</v>
      </c>
      <c r="E10" s="290" t="s">
        <v>464</v>
      </c>
      <c r="F10" s="175">
        <v>10218</v>
      </c>
      <c r="G10" s="294">
        <v>6</v>
      </c>
      <c r="H10" s="21"/>
      <c r="I10" s="22">
        <v>3</v>
      </c>
      <c r="J10" s="23" t="s">
        <v>43</v>
      </c>
      <c r="K10" s="294">
        <f>IF(ISERROR(VLOOKUP(J10,'KAYIT LİSTESİ'!$B$4:$H$897,2,0)),"",(VLOOKUP(J10,'KAYIT LİSTESİ'!$B$4:$H$897,2,0)))</f>
        <v>0</v>
      </c>
      <c r="L10" s="25">
        <f>IF(ISERROR(VLOOKUP(J10,'KAYIT LİSTESİ'!$B$4:$H$897,4,0)),"",(VLOOKUP(J10,'KAYIT LİSTESİ'!$B$4:$H$897,4,0)))</f>
        <v>0</v>
      </c>
      <c r="M10" s="51" t="str">
        <f>IF(ISERROR(VLOOKUP(J10,'KAYIT LİSTESİ'!$B$4:$H$897,5,0)),"",(VLOOKUP(J10,'KAYIT LİSTESİ'!$B$4:$H$897,5,0)))</f>
        <v>MELİZ REDİF</v>
      </c>
      <c r="N10" s="51" t="str">
        <f>IF(ISERROR(VLOOKUP(J10,'KAYIT LİSTESİ'!$B$4:$H$897,6,0)),"",(VLOOKUP(J10,'KAYIT LİSTESİ'!$B$4:$H$897,6,0)))</f>
        <v>FERDİ İSTANBUL ENKA</v>
      </c>
      <c r="O10" s="175"/>
      <c r="P10" s="24"/>
      <c r="T10" s="269">
        <v>5544</v>
      </c>
      <c r="U10" s="267">
        <v>91</v>
      </c>
    </row>
    <row r="11" spans="1:21" s="18" customFormat="1" ht="39.75" customHeight="1">
      <c r="A11" s="22">
        <v>4</v>
      </c>
      <c r="B11" s="296">
        <v>659</v>
      </c>
      <c r="C11" s="25">
        <v>33311</v>
      </c>
      <c r="D11" s="289" t="s">
        <v>511</v>
      </c>
      <c r="E11" s="290" t="s">
        <v>509</v>
      </c>
      <c r="F11" s="175">
        <v>10629</v>
      </c>
      <c r="G11" s="294">
        <v>5</v>
      </c>
      <c r="H11" s="21"/>
      <c r="I11" s="22">
        <v>4</v>
      </c>
      <c r="J11" s="23" t="s">
        <v>44</v>
      </c>
      <c r="K11" s="294">
        <f>IF(ISERROR(VLOOKUP(J11,'KAYIT LİSTESİ'!$B$4:$H$897,2,0)),"",(VLOOKUP(J11,'KAYIT LİSTESİ'!$B$4:$H$897,2,0)))</f>
        <v>604</v>
      </c>
      <c r="L11" s="25">
        <f>IF(ISERROR(VLOOKUP(J11,'KAYIT LİSTESİ'!$B$4:$H$897,4,0)),"",(VLOOKUP(J11,'KAYIT LİSTESİ'!$B$4:$H$897,4,0)))</f>
        <v>33217</v>
      </c>
      <c r="M11" s="51" t="str">
        <f>IF(ISERROR(VLOOKUP(J11,'KAYIT LİSTESİ'!$B$4:$H$897,5,0)),"",(VLOOKUP(J11,'KAYIT LİSTESİ'!$B$4:$H$897,5,0)))</f>
        <v>FATMA TUĞÇE SAVAŞ</v>
      </c>
      <c r="N11" s="51" t="str">
        <f>IF(ISERROR(VLOOKUP(J11,'KAYIT LİSTESİ'!$B$4:$H$897,6,0)),"",(VLOOKUP(J11,'KAYIT LİSTESİ'!$B$4:$H$897,6,0)))</f>
        <v>İSTANBUL-OLİMPİK SPOR</v>
      </c>
      <c r="O11" s="175"/>
      <c r="P11" s="24"/>
      <c r="T11" s="269">
        <v>5554</v>
      </c>
      <c r="U11" s="267">
        <v>90</v>
      </c>
    </row>
    <row r="12" spans="1:21" s="18" customFormat="1" ht="39.75" customHeight="1">
      <c r="A12" s="22">
        <v>5</v>
      </c>
      <c r="B12" s="296">
        <v>604</v>
      </c>
      <c r="C12" s="25">
        <v>33217</v>
      </c>
      <c r="D12" s="289" t="s">
        <v>454</v>
      </c>
      <c r="E12" s="290" t="s">
        <v>452</v>
      </c>
      <c r="F12" s="175">
        <v>10890</v>
      </c>
      <c r="G12" s="294">
        <v>4</v>
      </c>
      <c r="H12" s="21"/>
      <c r="I12" s="22">
        <v>5</v>
      </c>
      <c r="J12" s="23" t="s">
        <v>45</v>
      </c>
      <c r="K12" s="294">
        <f>IF(ISERROR(VLOOKUP(J12,'KAYIT LİSTESİ'!$B$4:$H$897,2,0)),"",(VLOOKUP(J12,'KAYIT LİSTESİ'!$B$4:$H$897,2,0)))</f>
        <v>645</v>
      </c>
      <c r="L12" s="25">
        <f>IF(ISERROR(VLOOKUP(J12,'KAYIT LİSTESİ'!$B$4:$H$897,4,0)),"",(VLOOKUP(J12,'KAYIT LİSTESİ'!$B$4:$H$897,4,0)))</f>
        <v>35251</v>
      </c>
      <c r="M12" s="51" t="str">
        <f>IF(ISERROR(VLOOKUP(J12,'KAYIT LİSTESİ'!$B$4:$H$897,5,0)),"",(VLOOKUP(J12,'KAYIT LİSTESİ'!$B$4:$H$897,5,0)))</f>
        <v>CEREN ÇITAKOĞLU</v>
      </c>
      <c r="N12" s="51" t="str">
        <f>IF(ISERROR(VLOOKUP(J12,'KAYIT LİSTESİ'!$B$4:$H$897,6,0)),"",(VLOOKUP(J12,'KAYIT LİSTESİ'!$B$4:$H$897,6,0)))</f>
        <v>SAKARYA-B.Ş.BLD.SPOR</v>
      </c>
      <c r="O12" s="175"/>
      <c r="P12" s="24"/>
      <c r="T12" s="269">
        <v>5564</v>
      </c>
      <c r="U12" s="267">
        <v>89</v>
      </c>
    </row>
    <row r="13" spans="1:21" s="18" customFormat="1" ht="39.75" customHeight="1">
      <c r="A13" s="22">
        <v>6</v>
      </c>
      <c r="B13" s="296">
        <v>645</v>
      </c>
      <c r="C13" s="25">
        <v>35251</v>
      </c>
      <c r="D13" s="289" t="s">
        <v>496</v>
      </c>
      <c r="E13" s="290" t="s">
        <v>494</v>
      </c>
      <c r="F13" s="175">
        <v>11691</v>
      </c>
      <c r="G13" s="294">
        <v>3</v>
      </c>
      <c r="H13" s="21"/>
      <c r="I13" s="22">
        <v>6</v>
      </c>
      <c r="J13" s="23" t="s">
        <v>46</v>
      </c>
      <c r="K13" s="294">
        <f>IF(ISERROR(VLOOKUP(J13,'KAYIT LİSTESİ'!$B$4:$H$897,2,0)),"",(VLOOKUP(J13,'KAYIT LİSTESİ'!$B$4:$H$897,2,0)))</f>
        <v>659</v>
      </c>
      <c r="L13" s="25">
        <f>IF(ISERROR(VLOOKUP(J13,'KAYIT LİSTESİ'!$B$4:$H$897,4,0)),"",(VLOOKUP(J13,'KAYIT LİSTESİ'!$B$4:$H$897,4,0)))</f>
        <v>33311</v>
      </c>
      <c r="M13" s="51" t="str">
        <f>IF(ISERROR(VLOOKUP(J13,'KAYIT LİSTESİ'!$B$4:$H$897,5,0)),"",(VLOOKUP(J13,'KAYIT LİSTESİ'!$B$4:$H$897,5,0)))</f>
        <v>SİBEL KOÇ</v>
      </c>
      <c r="N13" s="51" t="str">
        <f>IF(ISERROR(VLOOKUP(J13,'KAYIT LİSTESİ'!$B$4:$H$897,6,0)),"",(VLOOKUP(J13,'KAYIT LİSTESİ'!$B$4:$H$897,6,0)))</f>
        <v>MERSİN-B.Ş.BLD. SPOR</v>
      </c>
      <c r="O13" s="175"/>
      <c r="P13" s="24"/>
      <c r="T13" s="269">
        <v>5574</v>
      </c>
      <c r="U13" s="267">
        <v>88</v>
      </c>
    </row>
    <row r="14" spans="1:21" s="18" customFormat="1" ht="39.75" customHeight="1">
      <c r="A14" s="22">
        <v>7</v>
      </c>
      <c r="B14" s="296">
        <v>611</v>
      </c>
      <c r="C14" s="25">
        <v>29964</v>
      </c>
      <c r="D14" s="289" t="s">
        <v>439</v>
      </c>
      <c r="E14" s="290" t="s">
        <v>438</v>
      </c>
      <c r="F14" s="175">
        <v>11769</v>
      </c>
      <c r="G14" s="294">
        <v>2</v>
      </c>
      <c r="H14" s="21"/>
      <c r="I14" s="22">
        <v>7</v>
      </c>
      <c r="J14" s="23" t="s">
        <v>243</v>
      </c>
      <c r="K14" s="294">
        <f>IF(ISERROR(VLOOKUP(J14,'KAYIT LİSTESİ'!$B$4:$H$897,2,0)),"",(VLOOKUP(J14,'KAYIT LİSTESİ'!$B$4:$H$897,2,0)))</f>
        <v>638</v>
      </c>
      <c r="L14" s="25">
        <f>IF(ISERROR(VLOOKUP(J14,'KAYIT LİSTESİ'!$B$4:$H$897,4,0)),"",(VLOOKUP(J14,'KAYIT LİSTESİ'!$B$4:$H$897,4,0)))</f>
        <v>33725</v>
      </c>
      <c r="M14" s="51" t="str">
        <f>IF(ISERROR(VLOOKUP(J14,'KAYIT LİSTESİ'!$B$4:$H$897,5,0)),"",(VLOOKUP(J14,'KAYIT LİSTESİ'!$B$4:$H$897,5,0)))</f>
        <v>MERYEM KASAP</v>
      </c>
      <c r="N14" s="51" t="str">
        <f>IF(ISERROR(VLOOKUP(J14,'KAYIT LİSTESİ'!$B$4:$H$897,6,0)),"",(VLOOKUP(J14,'KAYIT LİSTESİ'!$B$4:$H$897,6,0)))</f>
        <v>MERSİN-MESKİ SPOR</v>
      </c>
      <c r="O14" s="175"/>
      <c r="P14" s="24"/>
      <c r="T14" s="269">
        <v>5584</v>
      </c>
      <c r="U14" s="267">
        <v>87</v>
      </c>
    </row>
    <row r="15" spans="1:21" s="18" customFormat="1" ht="39.75" customHeight="1">
      <c r="A15" s="22" t="s">
        <v>448</v>
      </c>
      <c r="B15" s="467" t="s">
        <v>590</v>
      </c>
      <c r="C15" s="468"/>
      <c r="D15" s="468"/>
      <c r="E15" s="468"/>
      <c r="F15" s="469"/>
      <c r="G15" s="294"/>
      <c r="H15" s="21"/>
      <c r="I15" s="22">
        <v>8</v>
      </c>
      <c r="J15" s="23" t="s">
        <v>244</v>
      </c>
      <c r="K15" s="294">
        <f>IF(ISERROR(VLOOKUP(J15,'KAYIT LİSTESİ'!$B$4:$H$897,2,0)),"",(VLOOKUP(J15,'KAYIT LİSTESİ'!$B$4:$H$897,2,0)))</f>
        <v>628</v>
      </c>
      <c r="L15" s="25">
        <f>IF(ISERROR(VLOOKUP(J15,'KAYIT LİSTESİ'!$B$4:$H$897,4,0)),"",(VLOOKUP(J15,'KAYIT LİSTESİ'!$B$4:$H$897,4,0)))</f>
        <v>33342</v>
      </c>
      <c r="M15" s="51" t="str">
        <f>IF(ISERROR(VLOOKUP(J15,'KAYIT LİSTESİ'!$B$4:$H$897,5,0)),"",(VLOOKUP(J15,'KAYIT LİSTESİ'!$B$4:$H$897,5,0)))</f>
        <v>SİBEL ATASOY</v>
      </c>
      <c r="N15" s="51" t="str">
        <f>IF(ISERROR(VLOOKUP(J15,'KAYIT LİSTESİ'!$B$4:$H$897,6,0)),"",(VLOOKUP(J15,'KAYIT LİSTESİ'!$B$4:$H$897,6,0)))</f>
        <v>RİZE-REŞADİYE ZİHNİ DERİN S.K.</v>
      </c>
      <c r="O15" s="175"/>
      <c r="P15" s="24"/>
      <c r="T15" s="269">
        <v>5594</v>
      </c>
      <c r="U15" s="267">
        <v>86</v>
      </c>
    </row>
    <row r="16" spans="1:21" s="18" customFormat="1" ht="39.75" customHeight="1">
      <c r="A16" s="22" t="s">
        <v>448</v>
      </c>
      <c r="B16" s="296"/>
      <c r="C16" s="25"/>
      <c r="D16" s="289"/>
      <c r="E16" s="290"/>
      <c r="F16" s="175"/>
      <c r="G16" s="294"/>
      <c r="H16" s="21"/>
      <c r="I16" s="282" t="s">
        <v>17</v>
      </c>
      <c r="J16" s="283"/>
      <c r="K16" s="283"/>
      <c r="L16" s="283"/>
      <c r="M16" s="283"/>
      <c r="N16" s="283"/>
      <c r="O16" s="321"/>
      <c r="P16" s="284"/>
      <c r="T16" s="269">
        <v>5604</v>
      </c>
      <c r="U16" s="267">
        <v>85</v>
      </c>
    </row>
    <row r="17" spans="1:21" s="18" customFormat="1" ht="39.75" customHeight="1">
      <c r="A17" s="22" t="s">
        <v>448</v>
      </c>
      <c r="B17" s="296"/>
      <c r="C17" s="25"/>
      <c r="D17" s="289"/>
      <c r="E17" s="290"/>
      <c r="F17" s="175"/>
      <c r="G17" s="294"/>
      <c r="H17" s="21"/>
      <c r="I17" s="50" t="s">
        <v>12</v>
      </c>
      <c r="J17" s="47" t="s">
        <v>61</v>
      </c>
      <c r="K17" s="47" t="s">
        <v>60</v>
      </c>
      <c r="L17" s="48" t="s">
        <v>13</v>
      </c>
      <c r="M17" s="49" t="s">
        <v>14</v>
      </c>
      <c r="N17" s="49" t="s">
        <v>424</v>
      </c>
      <c r="O17" s="322" t="s">
        <v>15</v>
      </c>
      <c r="P17" s="47" t="s">
        <v>26</v>
      </c>
      <c r="T17" s="269">
        <v>5624</v>
      </c>
      <c r="U17" s="267">
        <v>84</v>
      </c>
    </row>
    <row r="18" spans="1:21" s="18" customFormat="1" ht="39.75" customHeight="1">
      <c r="A18" s="22" t="s">
        <v>448</v>
      </c>
      <c r="B18" s="464" t="s">
        <v>589</v>
      </c>
      <c r="C18" s="465"/>
      <c r="D18" s="465"/>
      <c r="E18" s="465"/>
      <c r="F18" s="466"/>
      <c r="G18" s="294"/>
      <c r="H18" s="21"/>
      <c r="I18" s="22">
        <v>1</v>
      </c>
      <c r="J18" s="23" t="s">
        <v>47</v>
      </c>
      <c r="K18" s="294">
        <f>IF(ISERROR(VLOOKUP(J18,'KAYIT LİSTESİ'!$B$4:$H$897,2,0)),"",(VLOOKUP(J18,'KAYIT LİSTESİ'!$B$4:$H$897,2,0)))</f>
      </c>
      <c r="L18" s="25">
        <f>IF(ISERROR(VLOOKUP(J18,'KAYIT LİSTESİ'!$B$4:$H$897,4,0)),"",(VLOOKUP(J18,'KAYIT LİSTESİ'!$B$4:$H$897,4,0)))</f>
      </c>
      <c r="M18" s="51">
        <f>IF(ISERROR(VLOOKUP(J18,'KAYIT LİSTESİ'!$B$4:$H$897,5,0)),"",(VLOOKUP(J18,'KAYIT LİSTESİ'!$B$4:$H$897,5,0)))</f>
      </c>
      <c r="N18" s="51">
        <f>IF(ISERROR(VLOOKUP(J18,'KAYIT LİSTESİ'!$B$4:$H$897,6,0)),"",(VLOOKUP(J18,'KAYIT LİSTESİ'!$B$4:$H$897,6,0)))</f>
      </c>
      <c r="O18" s="175"/>
      <c r="P18" s="24"/>
      <c r="T18" s="269">
        <v>5644</v>
      </c>
      <c r="U18" s="267">
        <v>83</v>
      </c>
    </row>
    <row r="19" spans="1:21" s="18" customFormat="1" ht="39.75" customHeight="1">
      <c r="A19" s="22">
        <v>1</v>
      </c>
      <c r="B19" s="296">
        <v>0</v>
      </c>
      <c r="C19" s="25">
        <v>0</v>
      </c>
      <c r="D19" s="289" t="s">
        <v>568</v>
      </c>
      <c r="E19" s="290" t="s">
        <v>579</v>
      </c>
      <c r="F19" s="175">
        <v>5685</v>
      </c>
      <c r="G19" s="294"/>
      <c r="H19" s="21"/>
      <c r="I19" s="22">
        <v>2</v>
      </c>
      <c r="J19" s="23" t="s">
        <v>41</v>
      </c>
      <c r="K19" s="294">
        <f>IF(ISERROR(VLOOKUP(J19,'KAYIT LİSTESİ'!$B$4:$H$897,2,0)),"",(VLOOKUP(J19,'KAYIT LİSTESİ'!$B$4:$H$897,2,0)))</f>
      </c>
      <c r="L19" s="25">
        <f>IF(ISERROR(VLOOKUP(J19,'KAYIT LİSTESİ'!$B$4:$H$897,4,0)),"",(VLOOKUP(J19,'KAYIT LİSTESİ'!$B$4:$H$897,4,0)))</f>
      </c>
      <c r="M19" s="51">
        <f>IF(ISERROR(VLOOKUP(J19,'KAYIT LİSTESİ'!$B$4:$H$897,5,0)),"",(VLOOKUP(J19,'KAYIT LİSTESİ'!$B$4:$H$897,5,0)))</f>
      </c>
      <c r="N19" s="51">
        <f>IF(ISERROR(VLOOKUP(J19,'KAYIT LİSTESİ'!$B$4:$H$897,6,0)),"",(VLOOKUP(J19,'KAYIT LİSTESİ'!$B$4:$H$897,6,0)))</f>
      </c>
      <c r="O19" s="175"/>
      <c r="P19" s="24"/>
      <c r="T19" s="269">
        <v>5664</v>
      </c>
      <c r="U19" s="267">
        <v>82</v>
      </c>
    </row>
    <row r="20" spans="1:21" s="18" customFormat="1" ht="39.75" customHeight="1">
      <c r="A20" s="22" t="s">
        <v>448</v>
      </c>
      <c r="B20" s="296"/>
      <c r="C20" s="25"/>
      <c r="D20" s="289"/>
      <c r="E20" s="290"/>
      <c r="F20" s="175"/>
      <c r="G20" s="294"/>
      <c r="H20" s="21"/>
      <c r="I20" s="22">
        <v>3</v>
      </c>
      <c r="J20" s="23" t="s">
        <v>48</v>
      </c>
      <c r="K20" s="294">
        <f>IF(ISERROR(VLOOKUP(J20,'KAYIT LİSTESİ'!$B$4:$H$897,2,0)),"",(VLOOKUP(J20,'KAYIT LİSTESİ'!$B$4:$H$897,2,0)))</f>
      </c>
      <c r="L20" s="25">
        <f>IF(ISERROR(VLOOKUP(J20,'KAYIT LİSTESİ'!$B$4:$H$897,4,0)),"",(VLOOKUP(J20,'KAYIT LİSTESİ'!$B$4:$H$897,4,0)))</f>
      </c>
      <c r="M20" s="51">
        <f>IF(ISERROR(VLOOKUP(J20,'KAYIT LİSTESİ'!$B$4:$H$897,5,0)),"",(VLOOKUP(J20,'KAYIT LİSTESİ'!$B$4:$H$897,5,0)))</f>
      </c>
      <c r="N20" s="51">
        <f>IF(ISERROR(VLOOKUP(J20,'KAYIT LİSTESİ'!$B$4:$H$897,6,0)),"",(VLOOKUP(J20,'KAYIT LİSTESİ'!$B$4:$H$897,6,0)))</f>
      </c>
      <c r="O20" s="175"/>
      <c r="P20" s="24"/>
      <c r="T20" s="269">
        <v>5684</v>
      </c>
      <c r="U20" s="267">
        <v>81</v>
      </c>
    </row>
    <row r="21" spans="1:21" s="18" customFormat="1" ht="39.75" customHeight="1">
      <c r="A21" s="22" t="s">
        <v>448</v>
      </c>
      <c r="B21" s="296"/>
      <c r="C21" s="25"/>
      <c r="D21" s="289"/>
      <c r="E21" s="290"/>
      <c r="F21" s="175"/>
      <c r="G21" s="294"/>
      <c r="H21" s="21"/>
      <c r="I21" s="22">
        <v>4</v>
      </c>
      <c r="J21" s="23" t="s">
        <v>49</v>
      </c>
      <c r="K21" s="294">
        <f>IF(ISERROR(VLOOKUP(J21,'KAYIT LİSTESİ'!$B$4:$H$897,2,0)),"",(VLOOKUP(J21,'KAYIT LİSTESİ'!$B$4:$H$897,2,0)))</f>
      </c>
      <c r="L21" s="25">
        <f>IF(ISERROR(VLOOKUP(J21,'KAYIT LİSTESİ'!$B$4:$H$897,4,0)),"",(VLOOKUP(J21,'KAYIT LİSTESİ'!$B$4:$H$897,4,0)))</f>
      </c>
      <c r="M21" s="51">
        <f>IF(ISERROR(VLOOKUP(J21,'KAYIT LİSTESİ'!$B$4:$H$897,5,0)),"",(VLOOKUP(J21,'KAYIT LİSTESİ'!$B$4:$H$897,5,0)))</f>
      </c>
      <c r="N21" s="51">
        <f>IF(ISERROR(VLOOKUP(J21,'KAYIT LİSTESİ'!$B$4:$H$897,6,0)),"",(VLOOKUP(J21,'KAYIT LİSTESİ'!$B$4:$H$897,6,0)))</f>
      </c>
      <c r="O21" s="175"/>
      <c r="P21" s="24"/>
      <c r="T21" s="269">
        <v>5704</v>
      </c>
      <c r="U21" s="267">
        <v>80</v>
      </c>
    </row>
    <row r="22" spans="1:21" s="18" customFormat="1" ht="39.75" customHeight="1">
      <c r="A22" s="22" t="s">
        <v>448</v>
      </c>
      <c r="B22" s="296"/>
      <c r="C22" s="25"/>
      <c r="D22" s="289"/>
      <c r="E22" s="290"/>
      <c r="F22" s="175"/>
      <c r="G22" s="294"/>
      <c r="H22" s="21"/>
      <c r="I22" s="22">
        <v>5</v>
      </c>
      <c r="J22" s="23" t="s">
        <v>50</v>
      </c>
      <c r="K22" s="294">
        <f>IF(ISERROR(VLOOKUP(J22,'KAYIT LİSTESİ'!$B$4:$H$897,2,0)),"",(VLOOKUP(J22,'KAYIT LİSTESİ'!$B$4:$H$897,2,0)))</f>
      </c>
      <c r="L22" s="25">
        <f>IF(ISERROR(VLOOKUP(J22,'KAYIT LİSTESİ'!$B$4:$H$897,4,0)),"",(VLOOKUP(J22,'KAYIT LİSTESİ'!$B$4:$H$897,4,0)))</f>
      </c>
      <c r="M22" s="51">
        <f>IF(ISERROR(VLOOKUP(J22,'KAYIT LİSTESİ'!$B$4:$H$897,5,0)),"",(VLOOKUP(J22,'KAYIT LİSTESİ'!$B$4:$H$897,5,0)))</f>
      </c>
      <c r="N22" s="51">
        <f>IF(ISERROR(VLOOKUP(J22,'KAYIT LİSTESİ'!$B$4:$H$897,6,0)),"",(VLOOKUP(J22,'KAYIT LİSTESİ'!$B$4:$H$897,6,0)))</f>
      </c>
      <c r="O22" s="175"/>
      <c r="P22" s="24"/>
      <c r="T22" s="269">
        <v>5724</v>
      </c>
      <c r="U22" s="267">
        <v>79</v>
      </c>
    </row>
    <row r="23" spans="1:21" s="18" customFormat="1" ht="39.75" customHeight="1">
      <c r="A23" s="22" t="s">
        <v>448</v>
      </c>
      <c r="B23" s="296"/>
      <c r="C23" s="25"/>
      <c r="D23" s="289"/>
      <c r="E23" s="290"/>
      <c r="F23" s="175"/>
      <c r="G23" s="294"/>
      <c r="H23" s="21"/>
      <c r="I23" s="22">
        <v>6</v>
      </c>
      <c r="J23" s="23" t="s">
        <v>51</v>
      </c>
      <c r="K23" s="294">
        <f>IF(ISERROR(VLOOKUP(J23,'KAYIT LİSTESİ'!$B$4:$H$897,2,0)),"",(VLOOKUP(J23,'KAYIT LİSTESİ'!$B$4:$H$897,2,0)))</f>
      </c>
      <c r="L23" s="25">
        <f>IF(ISERROR(VLOOKUP(J23,'KAYIT LİSTESİ'!$B$4:$H$897,4,0)),"",(VLOOKUP(J23,'KAYIT LİSTESİ'!$B$4:$H$897,4,0)))</f>
      </c>
      <c r="M23" s="51">
        <f>IF(ISERROR(VLOOKUP(J23,'KAYIT LİSTESİ'!$B$4:$H$897,5,0)),"",(VLOOKUP(J23,'KAYIT LİSTESİ'!$B$4:$H$897,5,0)))</f>
      </c>
      <c r="N23" s="51">
        <f>IF(ISERROR(VLOOKUP(J23,'KAYIT LİSTESİ'!$B$4:$H$897,6,0)),"",(VLOOKUP(J23,'KAYIT LİSTESİ'!$B$4:$H$897,6,0)))</f>
      </c>
      <c r="O23" s="175"/>
      <c r="P23" s="24"/>
      <c r="T23" s="269">
        <v>5744</v>
      </c>
      <c r="U23" s="267">
        <v>78</v>
      </c>
    </row>
    <row r="24" spans="1:21" s="18" customFormat="1" ht="39.75" customHeight="1">
      <c r="A24" s="22" t="s">
        <v>448</v>
      </c>
      <c r="B24" s="296"/>
      <c r="C24" s="25"/>
      <c r="D24" s="289"/>
      <c r="E24" s="290"/>
      <c r="F24" s="175"/>
      <c r="G24" s="294"/>
      <c r="H24" s="21"/>
      <c r="I24" s="22">
        <v>7</v>
      </c>
      <c r="J24" s="23" t="s">
        <v>245</v>
      </c>
      <c r="K24" s="294">
        <f>IF(ISERROR(VLOOKUP(J24,'KAYIT LİSTESİ'!$B$4:$H$897,2,0)),"",(VLOOKUP(J24,'KAYIT LİSTESİ'!$B$4:$H$897,2,0)))</f>
      </c>
      <c r="L24" s="25">
        <f>IF(ISERROR(VLOOKUP(J24,'KAYIT LİSTESİ'!$B$4:$H$897,4,0)),"",(VLOOKUP(J24,'KAYIT LİSTESİ'!$B$4:$H$897,4,0)))</f>
      </c>
      <c r="M24" s="51">
        <f>IF(ISERROR(VLOOKUP(J24,'KAYIT LİSTESİ'!$B$4:$H$897,5,0)),"",(VLOOKUP(J24,'KAYIT LİSTESİ'!$B$4:$H$897,5,0)))</f>
      </c>
      <c r="N24" s="51">
        <f>IF(ISERROR(VLOOKUP(J24,'KAYIT LİSTESİ'!$B$4:$H$897,6,0)),"",(VLOOKUP(J24,'KAYIT LİSTESİ'!$B$4:$H$897,6,0)))</f>
      </c>
      <c r="O24" s="175"/>
      <c r="P24" s="24"/>
      <c r="T24" s="269">
        <v>5764</v>
      </c>
      <c r="U24" s="267">
        <v>77</v>
      </c>
    </row>
    <row r="25" spans="1:21" s="18" customFormat="1" ht="39.75" customHeight="1">
      <c r="A25" s="22" t="s">
        <v>448</v>
      </c>
      <c r="B25" s="296"/>
      <c r="C25" s="25"/>
      <c r="D25" s="289"/>
      <c r="E25" s="290"/>
      <c r="F25" s="175"/>
      <c r="G25" s="294"/>
      <c r="H25" s="21"/>
      <c r="I25" s="22">
        <v>8</v>
      </c>
      <c r="J25" s="23" t="s">
        <v>246</v>
      </c>
      <c r="K25" s="294">
        <f>IF(ISERROR(VLOOKUP(J25,'KAYIT LİSTESİ'!$B$4:$H$897,2,0)),"",(VLOOKUP(J25,'KAYIT LİSTESİ'!$B$4:$H$897,2,0)))</f>
      </c>
      <c r="L25" s="25">
        <f>IF(ISERROR(VLOOKUP(J25,'KAYIT LİSTESİ'!$B$4:$H$897,4,0)),"",(VLOOKUP(J25,'KAYIT LİSTESİ'!$B$4:$H$897,4,0)))</f>
      </c>
      <c r="M25" s="51">
        <f>IF(ISERROR(VLOOKUP(J25,'KAYIT LİSTESİ'!$B$4:$H$897,5,0)),"",(VLOOKUP(J25,'KAYIT LİSTESİ'!$B$4:$H$897,5,0)))</f>
      </c>
      <c r="N25" s="51">
        <f>IF(ISERROR(VLOOKUP(J25,'KAYIT LİSTESİ'!$B$4:$H$897,6,0)),"",(VLOOKUP(J25,'KAYIT LİSTESİ'!$B$4:$H$897,6,0)))</f>
      </c>
      <c r="O25" s="175"/>
      <c r="P25" s="24"/>
      <c r="T25" s="269">
        <v>5784</v>
      </c>
      <c r="U25" s="267">
        <v>76</v>
      </c>
    </row>
    <row r="26" spans="1:21" s="18" customFormat="1" ht="39.75" customHeight="1">
      <c r="A26" s="22" t="s">
        <v>448</v>
      </c>
      <c r="B26" s="296"/>
      <c r="C26" s="25"/>
      <c r="D26" s="289"/>
      <c r="E26" s="290"/>
      <c r="F26" s="175"/>
      <c r="G26" s="294"/>
      <c r="H26" s="21"/>
      <c r="I26" s="282" t="s">
        <v>18</v>
      </c>
      <c r="J26" s="283"/>
      <c r="K26" s="283"/>
      <c r="L26" s="283"/>
      <c r="M26" s="283"/>
      <c r="N26" s="283"/>
      <c r="O26" s="321"/>
      <c r="P26" s="284"/>
      <c r="T26" s="269">
        <v>5804</v>
      </c>
      <c r="U26" s="267">
        <v>75</v>
      </c>
    </row>
    <row r="27" spans="1:21" s="18" customFormat="1" ht="39.75" customHeight="1">
      <c r="A27" s="22" t="s">
        <v>448</v>
      </c>
      <c r="B27" s="296"/>
      <c r="C27" s="25"/>
      <c r="D27" s="289"/>
      <c r="E27" s="290"/>
      <c r="F27" s="175"/>
      <c r="G27" s="294"/>
      <c r="H27" s="21"/>
      <c r="I27" s="50" t="s">
        <v>12</v>
      </c>
      <c r="J27" s="47" t="s">
        <v>61</v>
      </c>
      <c r="K27" s="47" t="s">
        <v>60</v>
      </c>
      <c r="L27" s="48" t="s">
        <v>13</v>
      </c>
      <c r="M27" s="49" t="s">
        <v>14</v>
      </c>
      <c r="N27" s="49" t="s">
        <v>424</v>
      </c>
      <c r="O27" s="322" t="s">
        <v>15</v>
      </c>
      <c r="P27" s="47" t="s">
        <v>26</v>
      </c>
      <c r="T27" s="269">
        <v>5824</v>
      </c>
      <c r="U27" s="267">
        <v>74</v>
      </c>
    </row>
    <row r="28" spans="1:21" s="18" customFormat="1" ht="39.75" customHeight="1">
      <c r="A28" s="22" t="s">
        <v>448</v>
      </c>
      <c r="B28" s="296"/>
      <c r="C28" s="25"/>
      <c r="D28" s="289"/>
      <c r="E28" s="290"/>
      <c r="F28" s="175"/>
      <c r="G28" s="294"/>
      <c r="H28" s="21"/>
      <c r="I28" s="22">
        <v>1</v>
      </c>
      <c r="J28" s="23" t="s">
        <v>52</v>
      </c>
      <c r="K28" s="294">
        <f>IF(ISERROR(VLOOKUP(J28,'KAYIT LİSTESİ'!$B$4:$H$897,2,0)),"",(VLOOKUP(J28,'KAYIT LİSTESİ'!$B$4:$H$897,2,0)))</f>
      </c>
      <c r="L28" s="25">
        <f>IF(ISERROR(VLOOKUP(J28,'KAYIT LİSTESİ'!$B$4:$H$897,4,0)),"",(VLOOKUP(J28,'KAYIT LİSTESİ'!$B$4:$H$897,4,0)))</f>
      </c>
      <c r="M28" s="51">
        <f>IF(ISERROR(VLOOKUP(J28,'KAYIT LİSTESİ'!$B$4:$H$897,5,0)),"",(VLOOKUP(J28,'KAYIT LİSTESİ'!$B$4:$H$897,5,0)))</f>
      </c>
      <c r="N28" s="51">
        <f>IF(ISERROR(VLOOKUP(J28,'KAYIT LİSTESİ'!$B$4:$H$897,6,0)),"",(VLOOKUP(J28,'KAYIT LİSTESİ'!$B$4:$H$897,6,0)))</f>
      </c>
      <c r="O28" s="175"/>
      <c r="P28" s="24"/>
      <c r="T28" s="269">
        <v>5844</v>
      </c>
      <c r="U28" s="267">
        <v>73</v>
      </c>
    </row>
    <row r="29" spans="1:21" s="18" customFormat="1" ht="39.75" customHeight="1">
      <c r="A29" s="22" t="s">
        <v>448</v>
      </c>
      <c r="B29" s="296"/>
      <c r="C29" s="25"/>
      <c r="D29" s="289"/>
      <c r="E29" s="290"/>
      <c r="F29" s="175"/>
      <c r="G29" s="294"/>
      <c r="H29" s="21"/>
      <c r="I29" s="22">
        <v>2</v>
      </c>
      <c r="J29" s="23" t="s">
        <v>53</v>
      </c>
      <c r="K29" s="294">
        <f>IF(ISERROR(VLOOKUP(J29,'KAYIT LİSTESİ'!$B$4:$H$897,2,0)),"",(VLOOKUP(J29,'KAYIT LİSTESİ'!$B$4:$H$897,2,0)))</f>
      </c>
      <c r="L29" s="25">
        <f>IF(ISERROR(VLOOKUP(J29,'KAYIT LİSTESİ'!$B$4:$H$897,4,0)),"",(VLOOKUP(J29,'KAYIT LİSTESİ'!$B$4:$H$897,4,0)))</f>
      </c>
      <c r="M29" s="51">
        <f>IF(ISERROR(VLOOKUP(J29,'KAYIT LİSTESİ'!$B$4:$H$897,5,0)),"",(VLOOKUP(J29,'KAYIT LİSTESİ'!$B$4:$H$897,5,0)))</f>
      </c>
      <c r="N29" s="51">
        <f>IF(ISERROR(VLOOKUP(J29,'KAYIT LİSTESİ'!$B$4:$H$897,6,0)),"",(VLOOKUP(J29,'KAYIT LİSTESİ'!$B$4:$H$897,6,0)))</f>
      </c>
      <c r="O29" s="175"/>
      <c r="P29" s="24"/>
      <c r="T29" s="269">
        <v>5864</v>
      </c>
      <c r="U29" s="267">
        <v>72</v>
      </c>
    </row>
    <row r="30" spans="1:21" s="18" customFormat="1" ht="39.75" customHeight="1">
      <c r="A30" s="22" t="s">
        <v>448</v>
      </c>
      <c r="B30" s="296"/>
      <c r="C30" s="25"/>
      <c r="D30" s="289"/>
      <c r="E30" s="290"/>
      <c r="F30" s="175"/>
      <c r="G30" s="294"/>
      <c r="H30" s="21"/>
      <c r="I30" s="22">
        <v>3</v>
      </c>
      <c r="J30" s="23" t="s">
        <v>54</v>
      </c>
      <c r="K30" s="294">
        <f>IF(ISERROR(VLOOKUP(J30,'KAYIT LİSTESİ'!$B$4:$H$897,2,0)),"",(VLOOKUP(J30,'KAYIT LİSTESİ'!$B$4:$H$897,2,0)))</f>
      </c>
      <c r="L30" s="25">
        <f>IF(ISERROR(VLOOKUP(J30,'KAYIT LİSTESİ'!$B$4:$H$897,4,0)),"",(VLOOKUP(J30,'KAYIT LİSTESİ'!$B$4:$H$897,4,0)))</f>
      </c>
      <c r="M30" s="51">
        <f>IF(ISERROR(VLOOKUP(J30,'KAYIT LİSTESİ'!$B$4:$H$897,5,0)),"",(VLOOKUP(J30,'KAYIT LİSTESİ'!$B$4:$H$897,5,0)))</f>
      </c>
      <c r="N30" s="51">
        <f>IF(ISERROR(VLOOKUP(J30,'KAYIT LİSTESİ'!$B$4:$H$897,6,0)),"",(VLOOKUP(J30,'KAYIT LİSTESİ'!$B$4:$H$897,6,0)))</f>
      </c>
      <c r="O30" s="175"/>
      <c r="P30" s="24"/>
      <c r="T30" s="269">
        <v>5884</v>
      </c>
      <c r="U30" s="267">
        <v>71</v>
      </c>
    </row>
    <row r="31" spans="1:21" s="18" customFormat="1" ht="39.75" customHeight="1">
      <c r="A31" s="22" t="s">
        <v>448</v>
      </c>
      <c r="B31" s="296"/>
      <c r="C31" s="25"/>
      <c r="D31" s="289"/>
      <c r="E31" s="290"/>
      <c r="F31" s="175"/>
      <c r="G31" s="294"/>
      <c r="H31" s="21"/>
      <c r="I31" s="22">
        <v>4</v>
      </c>
      <c r="J31" s="23" t="s">
        <v>55</v>
      </c>
      <c r="K31" s="294">
        <f>IF(ISERROR(VLOOKUP(J31,'KAYIT LİSTESİ'!$B$4:$H$897,2,0)),"",(VLOOKUP(J31,'KAYIT LİSTESİ'!$B$4:$H$897,2,0)))</f>
      </c>
      <c r="L31" s="25">
        <f>IF(ISERROR(VLOOKUP(J31,'KAYIT LİSTESİ'!$B$4:$H$897,4,0)),"",(VLOOKUP(J31,'KAYIT LİSTESİ'!$B$4:$H$897,4,0)))</f>
      </c>
      <c r="M31" s="51">
        <f>IF(ISERROR(VLOOKUP(J31,'KAYIT LİSTESİ'!$B$4:$H$897,5,0)),"",(VLOOKUP(J31,'KAYIT LİSTESİ'!$B$4:$H$897,5,0)))</f>
      </c>
      <c r="N31" s="51">
        <f>IF(ISERROR(VLOOKUP(J31,'KAYIT LİSTESİ'!$B$4:$H$897,6,0)),"",(VLOOKUP(J31,'KAYIT LİSTESİ'!$B$4:$H$897,6,0)))</f>
      </c>
      <c r="O31" s="175"/>
      <c r="P31" s="24"/>
      <c r="T31" s="269">
        <v>5904</v>
      </c>
      <c r="U31" s="267">
        <v>70</v>
      </c>
    </row>
    <row r="32" spans="1:21" s="18" customFormat="1" ht="39.75" customHeight="1">
      <c r="A32" s="22" t="s">
        <v>448</v>
      </c>
      <c r="B32" s="296"/>
      <c r="C32" s="25"/>
      <c r="D32" s="289"/>
      <c r="E32" s="290"/>
      <c r="F32" s="175"/>
      <c r="G32" s="294"/>
      <c r="H32" s="21"/>
      <c r="I32" s="22">
        <v>5</v>
      </c>
      <c r="J32" s="23" t="s">
        <v>56</v>
      </c>
      <c r="K32" s="294">
        <f>IF(ISERROR(VLOOKUP(J32,'KAYIT LİSTESİ'!$B$4:$H$897,2,0)),"",(VLOOKUP(J32,'KAYIT LİSTESİ'!$B$4:$H$897,2,0)))</f>
      </c>
      <c r="L32" s="25">
        <f>IF(ISERROR(VLOOKUP(J32,'KAYIT LİSTESİ'!$B$4:$H$897,4,0)),"",(VLOOKUP(J32,'KAYIT LİSTESİ'!$B$4:$H$897,4,0)))</f>
      </c>
      <c r="M32" s="51">
        <f>IF(ISERROR(VLOOKUP(J32,'KAYIT LİSTESİ'!$B$4:$H$897,5,0)),"",(VLOOKUP(J32,'KAYIT LİSTESİ'!$B$4:$H$897,5,0)))</f>
      </c>
      <c r="N32" s="51">
        <f>IF(ISERROR(VLOOKUP(J32,'KAYIT LİSTESİ'!$B$4:$H$897,6,0)),"",(VLOOKUP(J32,'KAYIT LİSTESİ'!$B$4:$H$897,6,0)))</f>
      </c>
      <c r="O32" s="175"/>
      <c r="P32" s="24"/>
      <c r="T32" s="269">
        <v>5924</v>
      </c>
      <c r="U32" s="267">
        <v>69</v>
      </c>
    </row>
    <row r="33" spans="1:21" s="18" customFormat="1" ht="39.75" customHeight="1">
      <c r="A33" s="22" t="s">
        <v>448</v>
      </c>
      <c r="B33" s="296"/>
      <c r="C33" s="25"/>
      <c r="D33" s="289"/>
      <c r="E33" s="290"/>
      <c r="F33" s="175"/>
      <c r="G33" s="294"/>
      <c r="H33" s="21"/>
      <c r="I33" s="22">
        <v>6</v>
      </c>
      <c r="J33" s="23" t="s">
        <v>57</v>
      </c>
      <c r="K33" s="294">
        <f>IF(ISERROR(VLOOKUP(J33,'KAYIT LİSTESİ'!$B$4:$H$897,2,0)),"",(VLOOKUP(J33,'KAYIT LİSTESİ'!$B$4:$H$897,2,0)))</f>
      </c>
      <c r="L33" s="25">
        <f>IF(ISERROR(VLOOKUP(J33,'KAYIT LİSTESİ'!$B$4:$H$897,4,0)),"",(VLOOKUP(J33,'KAYIT LİSTESİ'!$B$4:$H$897,4,0)))</f>
      </c>
      <c r="M33" s="51">
        <f>IF(ISERROR(VLOOKUP(J33,'KAYIT LİSTESİ'!$B$4:$H$897,5,0)),"",(VLOOKUP(J33,'KAYIT LİSTESİ'!$B$4:$H$897,5,0)))</f>
      </c>
      <c r="N33" s="51">
        <f>IF(ISERROR(VLOOKUP(J33,'KAYIT LİSTESİ'!$B$4:$H$897,6,0)),"",(VLOOKUP(J33,'KAYIT LİSTESİ'!$B$4:$H$897,6,0)))</f>
      </c>
      <c r="O33" s="175"/>
      <c r="P33" s="24"/>
      <c r="T33" s="269">
        <v>5944</v>
      </c>
      <c r="U33" s="267">
        <v>68</v>
      </c>
    </row>
    <row r="34" spans="1:21" s="18" customFormat="1" ht="39.75" customHeight="1">
      <c r="A34" s="22" t="s">
        <v>448</v>
      </c>
      <c r="B34" s="296"/>
      <c r="C34" s="25"/>
      <c r="D34" s="289"/>
      <c r="E34" s="290"/>
      <c r="F34" s="175"/>
      <c r="G34" s="294"/>
      <c r="H34" s="21"/>
      <c r="I34" s="22">
        <v>7</v>
      </c>
      <c r="J34" s="23" t="s">
        <v>247</v>
      </c>
      <c r="K34" s="294">
        <f>IF(ISERROR(VLOOKUP(J34,'KAYIT LİSTESİ'!$B$4:$H$897,2,0)),"",(VLOOKUP(J34,'KAYIT LİSTESİ'!$B$4:$H$897,2,0)))</f>
      </c>
      <c r="L34" s="25">
        <f>IF(ISERROR(VLOOKUP(J34,'KAYIT LİSTESİ'!$B$4:$H$897,4,0)),"",(VLOOKUP(J34,'KAYIT LİSTESİ'!$B$4:$H$897,4,0)))</f>
      </c>
      <c r="M34" s="51">
        <f>IF(ISERROR(VLOOKUP(J34,'KAYIT LİSTESİ'!$B$4:$H$897,5,0)),"",(VLOOKUP(J34,'KAYIT LİSTESİ'!$B$4:$H$897,5,0)))</f>
      </c>
      <c r="N34" s="51">
        <f>IF(ISERROR(VLOOKUP(J34,'KAYIT LİSTESİ'!$B$4:$H$897,6,0)),"",(VLOOKUP(J34,'KAYIT LİSTESİ'!$B$4:$H$897,6,0)))</f>
      </c>
      <c r="O34" s="175"/>
      <c r="P34" s="24"/>
      <c r="T34" s="269">
        <v>5964</v>
      </c>
      <c r="U34" s="267">
        <v>67</v>
      </c>
    </row>
    <row r="35" spans="1:21" s="18" customFormat="1" ht="39.75" customHeight="1">
      <c r="A35" s="22" t="s">
        <v>448</v>
      </c>
      <c r="B35" s="296"/>
      <c r="C35" s="25"/>
      <c r="D35" s="289"/>
      <c r="E35" s="290"/>
      <c r="F35" s="175"/>
      <c r="G35" s="294"/>
      <c r="H35" s="21"/>
      <c r="I35" s="22">
        <v>8</v>
      </c>
      <c r="J35" s="23" t="s">
        <v>248</v>
      </c>
      <c r="K35" s="294">
        <f>IF(ISERROR(VLOOKUP(J35,'KAYIT LİSTESİ'!$B$4:$H$897,2,0)),"",(VLOOKUP(J35,'KAYIT LİSTESİ'!$B$4:$H$897,2,0)))</f>
      </c>
      <c r="L35" s="25">
        <f>IF(ISERROR(VLOOKUP(J35,'KAYIT LİSTESİ'!$B$4:$H$897,4,0)),"",(VLOOKUP(J35,'KAYIT LİSTESİ'!$B$4:$H$897,4,0)))</f>
      </c>
      <c r="M35" s="51">
        <f>IF(ISERROR(VLOOKUP(J35,'KAYIT LİSTESİ'!$B$4:$H$897,5,0)),"",(VLOOKUP(J35,'KAYIT LİSTESİ'!$B$4:$H$897,5,0)))</f>
      </c>
      <c r="N35" s="51">
        <f>IF(ISERROR(VLOOKUP(J35,'KAYIT LİSTESİ'!$B$4:$H$897,6,0)),"",(VLOOKUP(J35,'KAYIT LİSTESİ'!$B$4:$H$897,6,0)))</f>
      </c>
      <c r="O35" s="175"/>
      <c r="P35" s="24"/>
      <c r="T35" s="269">
        <v>5984</v>
      </c>
      <c r="U35" s="267">
        <v>66</v>
      </c>
    </row>
    <row r="36" spans="1:21" ht="13.5" customHeight="1">
      <c r="A36" s="36"/>
      <c r="B36" s="36"/>
      <c r="C36" s="37"/>
      <c r="D36" s="58"/>
      <c r="E36" s="38"/>
      <c r="F36" s="181"/>
      <c r="G36" s="40"/>
      <c r="I36" s="41"/>
      <c r="J36" s="42"/>
      <c r="K36" s="43"/>
      <c r="L36" s="44"/>
      <c r="M36" s="54"/>
      <c r="N36" s="54"/>
      <c r="O36" s="176"/>
      <c r="P36" s="43"/>
      <c r="T36" s="269">
        <v>10204</v>
      </c>
      <c r="U36" s="267">
        <v>55</v>
      </c>
    </row>
    <row r="37" spans="1:21" ht="14.25" customHeight="1">
      <c r="A37" s="30" t="s">
        <v>19</v>
      </c>
      <c r="B37" s="30"/>
      <c r="C37" s="30"/>
      <c r="D37" s="59"/>
      <c r="E37" s="52" t="s">
        <v>0</v>
      </c>
      <c r="F37" s="182" t="s">
        <v>1</v>
      </c>
      <c r="G37" s="27"/>
      <c r="H37" s="31" t="s">
        <v>2</v>
      </c>
      <c r="I37" s="31"/>
      <c r="J37" s="31"/>
      <c r="K37" s="31"/>
      <c r="M37" s="55" t="s">
        <v>3</v>
      </c>
      <c r="N37" s="56" t="s">
        <v>3</v>
      </c>
      <c r="O37" s="177" t="s">
        <v>3</v>
      </c>
      <c r="P37" s="30"/>
      <c r="Q37" s="32"/>
      <c r="T37" s="269">
        <v>10224</v>
      </c>
      <c r="U37" s="267">
        <v>54</v>
      </c>
    </row>
    <row r="38" spans="20:21" ht="12.75">
      <c r="T38" s="269">
        <v>10244</v>
      </c>
      <c r="U38" s="267">
        <v>53</v>
      </c>
    </row>
    <row r="39" spans="20:21" ht="12.75">
      <c r="T39" s="269">
        <v>10264</v>
      </c>
      <c r="U39" s="267">
        <v>52</v>
      </c>
    </row>
    <row r="40" spans="20:21" ht="12.75">
      <c r="T40" s="269">
        <v>10284</v>
      </c>
      <c r="U40" s="267">
        <v>51</v>
      </c>
    </row>
    <row r="41" spans="20:21" ht="12.75">
      <c r="T41" s="269">
        <v>10304</v>
      </c>
      <c r="U41" s="267">
        <v>50</v>
      </c>
    </row>
    <row r="42" spans="20:21" ht="12.75">
      <c r="T42" s="269">
        <v>10334</v>
      </c>
      <c r="U42" s="267">
        <v>49</v>
      </c>
    </row>
    <row r="43" spans="20:21" ht="12.75">
      <c r="T43" s="269">
        <v>10364</v>
      </c>
      <c r="U43" s="267">
        <v>48</v>
      </c>
    </row>
    <row r="44" spans="20:21" ht="12.75">
      <c r="T44" s="269">
        <v>10394</v>
      </c>
      <c r="U44" s="267">
        <v>47</v>
      </c>
    </row>
    <row r="45" spans="20:21" ht="12.75">
      <c r="T45" s="269">
        <v>10424</v>
      </c>
      <c r="U45" s="267">
        <v>46</v>
      </c>
    </row>
    <row r="46" spans="20:21" ht="12.75">
      <c r="T46" s="269">
        <v>10454</v>
      </c>
      <c r="U46" s="267">
        <v>45</v>
      </c>
    </row>
    <row r="47" spans="20:21" ht="12.75">
      <c r="T47" s="269">
        <v>10484</v>
      </c>
      <c r="U47" s="267">
        <v>44</v>
      </c>
    </row>
    <row r="48" spans="20:21" ht="12.75">
      <c r="T48" s="269">
        <v>10514</v>
      </c>
      <c r="U48" s="267">
        <v>43</v>
      </c>
    </row>
    <row r="49" spans="20:21" ht="12.75">
      <c r="T49" s="269">
        <v>10544</v>
      </c>
      <c r="U49" s="267">
        <v>42</v>
      </c>
    </row>
    <row r="50" spans="20:21" ht="12.75">
      <c r="T50" s="269">
        <v>10574</v>
      </c>
      <c r="U50" s="267">
        <v>41</v>
      </c>
    </row>
    <row r="51" spans="20:21" ht="12.75">
      <c r="T51" s="269">
        <v>10604</v>
      </c>
      <c r="U51" s="267">
        <v>40</v>
      </c>
    </row>
    <row r="52" spans="20:21" ht="12.75">
      <c r="T52" s="269">
        <v>10634</v>
      </c>
      <c r="U52" s="267">
        <v>39</v>
      </c>
    </row>
    <row r="53" spans="20:21" ht="12.75">
      <c r="T53" s="269">
        <v>10664</v>
      </c>
      <c r="U53" s="267">
        <v>38</v>
      </c>
    </row>
    <row r="54" spans="20:21" ht="12.75">
      <c r="T54" s="269">
        <v>10694</v>
      </c>
      <c r="U54" s="267">
        <v>37</v>
      </c>
    </row>
    <row r="55" spans="20:21" ht="12.75">
      <c r="T55" s="269">
        <v>10734</v>
      </c>
      <c r="U55" s="267">
        <v>36</v>
      </c>
    </row>
    <row r="56" spans="20:21" ht="12.75">
      <c r="T56" s="269">
        <v>10774</v>
      </c>
      <c r="U56" s="267">
        <v>35</v>
      </c>
    </row>
    <row r="57" spans="20:21" ht="12.75">
      <c r="T57" s="269">
        <v>10814</v>
      </c>
      <c r="U57" s="267">
        <v>34</v>
      </c>
    </row>
    <row r="58" spans="20:21" ht="12.75">
      <c r="T58" s="269">
        <v>10854</v>
      </c>
      <c r="U58" s="267">
        <v>33</v>
      </c>
    </row>
    <row r="59" spans="20:21" ht="12.75">
      <c r="T59" s="269">
        <v>10894</v>
      </c>
      <c r="U59" s="267">
        <v>32</v>
      </c>
    </row>
    <row r="60" spans="20:21" ht="12.75">
      <c r="T60" s="269">
        <v>10934</v>
      </c>
      <c r="U60" s="267">
        <v>31</v>
      </c>
    </row>
    <row r="61" spans="20:21" ht="12.75">
      <c r="T61" s="269">
        <v>10974</v>
      </c>
      <c r="U61" s="267">
        <v>30</v>
      </c>
    </row>
    <row r="62" spans="20:21" ht="12.75">
      <c r="T62" s="269">
        <v>11014</v>
      </c>
      <c r="U62" s="267">
        <v>29</v>
      </c>
    </row>
    <row r="63" spans="20:21" ht="12.75">
      <c r="T63" s="269">
        <v>11054</v>
      </c>
      <c r="U63" s="267">
        <v>28</v>
      </c>
    </row>
    <row r="64" spans="20:21" ht="12.75">
      <c r="T64" s="269">
        <v>11094</v>
      </c>
      <c r="U64" s="267">
        <v>27</v>
      </c>
    </row>
    <row r="65" spans="20:21" ht="12.75">
      <c r="T65" s="269">
        <v>11134</v>
      </c>
      <c r="U65" s="267">
        <v>26</v>
      </c>
    </row>
    <row r="66" spans="20:21" ht="12.75">
      <c r="T66" s="269">
        <v>11174</v>
      </c>
      <c r="U66" s="267">
        <v>25</v>
      </c>
    </row>
    <row r="67" spans="20:21" ht="12.75">
      <c r="T67" s="269">
        <v>11224</v>
      </c>
      <c r="U67" s="267">
        <v>24</v>
      </c>
    </row>
    <row r="68" spans="20:21" ht="12.75">
      <c r="T68" s="269">
        <v>11274</v>
      </c>
      <c r="U68" s="267">
        <v>23</v>
      </c>
    </row>
    <row r="69" spans="20:21" ht="12.75">
      <c r="T69" s="269">
        <v>11324</v>
      </c>
      <c r="U69" s="267">
        <v>22</v>
      </c>
    </row>
    <row r="70" spans="20:21" ht="12.75">
      <c r="T70" s="269">
        <v>11374</v>
      </c>
      <c r="U70" s="267">
        <v>21</v>
      </c>
    </row>
    <row r="71" spans="20:21" ht="12.75">
      <c r="T71" s="269">
        <v>11424</v>
      </c>
      <c r="U71" s="267">
        <v>20</v>
      </c>
    </row>
    <row r="72" spans="20:21" ht="12.75">
      <c r="T72" s="269">
        <v>11474</v>
      </c>
      <c r="U72" s="267">
        <v>19</v>
      </c>
    </row>
    <row r="73" spans="20:21" ht="12.75">
      <c r="T73" s="269">
        <v>11534</v>
      </c>
      <c r="U73" s="267">
        <v>18</v>
      </c>
    </row>
    <row r="74" spans="20:21" ht="12.75">
      <c r="T74" s="269">
        <v>11594</v>
      </c>
      <c r="U74" s="267">
        <v>17</v>
      </c>
    </row>
    <row r="75" spans="20:21" ht="12.75">
      <c r="T75" s="269">
        <v>11654</v>
      </c>
      <c r="U75" s="267">
        <v>16</v>
      </c>
    </row>
    <row r="76" spans="20:21" ht="12.75">
      <c r="T76" s="269">
        <v>11714</v>
      </c>
      <c r="U76" s="267">
        <v>15</v>
      </c>
    </row>
    <row r="77" spans="20:21" ht="12.75">
      <c r="T77" s="269">
        <v>11774</v>
      </c>
      <c r="U77" s="267">
        <v>14</v>
      </c>
    </row>
    <row r="78" spans="20:21" ht="12.75">
      <c r="T78" s="269">
        <v>11834</v>
      </c>
      <c r="U78" s="267">
        <v>13</v>
      </c>
    </row>
    <row r="79" spans="20:21" ht="12.75">
      <c r="T79" s="269">
        <v>11914</v>
      </c>
      <c r="U79" s="267">
        <v>12</v>
      </c>
    </row>
    <row r="80" spans="20:21" ht="12.75">
      <c r="T80" s="269">
        <v>11994</v>
      </c>
      <c r="U80" s="267">
        <v>11</v>
      </c>
    </row>
    <row r="81" spans="20:21" ht="12.75">
      <c r="T81" s="269">
        <v>12074</v>
      </c>
      <c r="U81" s="267">
        <v>10</v>
      </c>
    </row>
    <row r="82" spans="20:21" ht="12.75">
      <c r="T82" s="269">
        <v>12154</v>
      </c>
      <c r="U82" s="267">
        <v>9</v>
      </c>
    </row>
    <row r="83" spans="20:21" ht="12.75">
      <c r="T83" s="269">
        <v>12234</v>
      </c>
      <c r="U83" s="267">
        <v>8</v>
      </c>
    </row>
    <row r="84" spans="20:21" ht="12.75">
      <c r="T84" s="269">
        <v>12314</v>
      </c>
      <c r="U84" s="267">
        <v>7</v>
      </c>
    </row>
    <row r="85" spans="20:21" ht="12.75">
      <c r="T85" s="269">
        <v>12414</v>
      </c>
      <c r="U85" s="267">
        <v>6</v>
      </c>
    </row>
    <row r="86" spans="20:21" ht="12.75">
      <c r="T86" s="269">
        <v>12514</v>
      </c>
      <c r="U86" s="267">
        <v>5</v>
      </c>
    </row>
    <row r="87" spans="20:21" ht="12.75">
      <c r="T87" s="269">
        <v>12614</v>
      </c>
      <c r="U87" s="267">
        <v>4</v>
      </c>
    </row>
    <row r="88" spans="20:21" ht="12.75">
      <c r="T88" s="269">
        <v>12714</v>
      </c>
      <c r="U88" s="267">
        <v>3</v>
      </c>
    </row>
    <row r="89" spans="20:21" ht="12.75">
      <c r="T89" s="269">
        <v>12814</v>
      </c>
      <c r="U89" s="267">
        <v>2</v>
      </c>
    </row>
    <row r="90" spans="20:21" ht="12.75">
      <c r="T90" s="269">
        <v>12954</v>
      </c>
      <c r="U90" s="267">
        <v>1</v>
      </c>
    </row>
  </sheetData>
  <sheetProtection/>
  <mergeCells count="20">
    <mergeCell ref="A1:P1"/>
    <mergeCell ref="A2:P2"/>
    <mergeCell ref="A3:C3"/>
    <mergeCell ref="D3:E3"/>
    <mergeCell ref="F3:G3"/>
    <mergeCell ref="A4:C4"/>
    <mergeCell ref="D4:E4"/>
    <mergeCell ref="N3:P3"/>
    <mergeCell ref="I3:L3"/>
    <mergeCell ref="N4:P4"/>
    <mergeCell ref="N5:P5"/>
    <mergeCell ref="G6:G7"/>
    <mergeCell ref="A6:A7"/>
    <mergeCell ref="B6:B7"/>
    <mergeCell ref="B18:F18"/>
    <mergeCell ref="B15:F15"/>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U86"/>
  <sheetViews>
    <sheetView view="pageBreakPreview" zoomScale="90" zoomScaleSheetLayoutView="90" zoomScalePageLayoutView="0" workbookViewId="0" topLeftCell="A4">
      <selection activeCell="C15" sqref="C15"/>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78" customWidth="1"/>
    <col min="7" max="7" width="7.57421875" style="28" customWidth="1"/>
    <col min="8" max="8" width="2.140625" style="20" customWidth="1"/>
    <col min="9" max="9" width="4.421875" style="27" customWidth="1"/>
    <col min="10" max="10" width="12.42187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78" customWidth="1"/>
    <col min="16" max="16" width="7.7109375" style="20" customWidth="1"/>
    <col min="17" max="17" width="5.7109375" style="20" customWidth="1"/>
    <col min="18" max="19" width="9.140625" style="20" customWidth="1"/>
    <col min="20" max="20" width="9.140625" style="269" hidden="1" customWidth="1"/>
    <col min="21" max="21" width="9.140625" style="267" hidden="1" customWidth="1"/>
    <col min="22" max="16384" width="9.140625" style="20" customWidth="1"/>
  </cols>
  <sheetData>
    <row r="1" spans="1:21" s="9" customFormat="1" ht="50.25" customHeight="1">
      <c r="A1" s="437" t="str">
        <f>('YARIŞMA BİLGİLERİ'!A2)</f>
        <v>Türkiye Atletizm Federasyonu
Ankara Atletizm İl Temsilciliği</v>
      </c>
      <c r="B1" s="437"/>
      <c r="C1" s="437"/>
      <c r="D1" s="437"/>
      <c r="E1" s="437"/>
      <c r="F1" s="437"/>
      <c r="G1" s="437"/>
      <c r="H1" s="437"/>
      <c r="I1" s="437"/>
      <c r="J1" s="437"/>
      <c r="K1" s="437"/>
      <c r="L1" s="437"/>
      <c r="M1" s="437"/>
      <c r="N1" s="437"/>
      <c r="O1" s="437"/>
      <c r="P1" s="437"/>
      <c r="T1" s="268">
        <v>41514</v>
      </c>
      <c r="U1" s="264">
        <v>100</v>
      </c>
    </row>
    <row r="2" spans="1:21" s="9" customFormat="1" ht="24.75" customHeight="1">
      <c r="A2" s="454" t="str">
        <f>'YARIŞMA BİLGİLERİ'!F19</f>
        <v>1.Lig 1.Kademe Yarışmaları</v>
      </c>
      <c r="B2" s="454"/>
      <c r="C2" s="454"/>
      <c r="D2" s="454"/>
      <c r="E2" s="454"/>
      <c r="F2" s="454"/>
      <c r="G2" s="454"/>
      <c r="H2" s="454"/>
      <c r="I2" s="454"/>
      <c r="J2" s="454"/>
      <c r="K2" s="454"/>
      <c r="L2" s="454"/>
      <c r="M2" s="454"/>
      <c r="N2" s="454"/>
      <c r="O2" s="454"/>
      <c r="P2" s="454"/>
      <c r="T2" s="268">
        <v>41564</v>
      </c>
      <c r="U2" s="264">
        <v>99</v>
      </c>
    </row>
    <row r="3" spans="1:21" s="11" customFormat="1" ht="29.25" customHeight="1">
      <c r="A3" s="455" t="s">
        <v>75</v>
      </c>
      <c r="B3" s="455"/>
      <c r="C3" s="455"/>
      <c r="D3" s="456" t="str">
        <f>'YARIŞMA PROGRAMI'!C9</f>
        <v>1500 Metre</v>
      </c>
      <c r="E3" s="456"/>
      <c r="F3" s="457"/>
      <c r="G3" s="457"/>
      <c r="H3" s="10"/>
      <c r="I3" s="446"/>
      <c r="J3" s="446"/>
      <c r="K3" s="446"/>
      <c r="L3" s="446"/>
      <c r="M3" s="82" t="s">
        <v>319</v>
      </c>
      <c r="N3" s="460" t="str">
        <f>'YARIŞMA PROGRAMI'!E9</f>
        <v>Süreyya AYHAN  3:55.33</v>
      </c>
      <c r="O3" s="460"/>
      <c r="P3" s="460"/>
      <c r="T3" s="268">
        <v>41614</v>
      </c>
      <c r="U3" s="264">
        <v>98</v>
      </c>
    </row>
    <row r="4" spans="1:21" s="11" customFormat="1" ht="17.25" customHeight="1">
      <c r="A4" s="458" t="s">
        <v>65</v>
      </c>
      <c r="B4" s="458"/>
      <c r="C4" s="458"/>
      <c r="D4" s="459" t="str">
        <f>'YARIŞMA BİLGİLERİ'!F21</f>
        <v>1. lig Bayanlar</v>
      </c>
      <c r="E4" s="459"/>
      <c r="F4" s="179"/>
      <c r="G4" s="33"/>
      <c r="H4" s="33"/>
      <c r="I4" s="33"/>
      <c r="J4" s="33"/>
      <c r="K4" s="33"/>
      <c r="L4" s="34"/>
      <c r="M4" s="83" t="s">
        <v>5</v>
      </c>
      <c r="N4" s="447" t="str">
        <f>'YARIŞMA PROGRAMI'!B9</f>
        <v>24 Ağustos 2013 - 16.35</v>
      </c>
      <c r="O4" s="447"/>
      <c r="P4" s="447"/>
      <c r="T4" s="268">
        <v>41664</v>
      </c>
      <c r="U4" s="264">
        <v>97</v>
      </c>
    </row>
    <row r="5" spans="1:21" s="9" customFormat="1" ht="15" customHeight="1">
      <c r="A5" s="12"/>
      <c r="B5" s="12"/>
      <c r="C5" s="13"/>
      <c r="D5" s="14"/>
      <c r="E5" s="15"/>
      <c r="F5" s="180"/>
      <c r="G5" s="15"/>
      <c r="H5" s="15"/>
      <c r="I5" s="12"/>
      <c r="J5" s="12"/>
      <c r="K5" s="12"/>
      <c r="L5" s="16"/>
      <c r="M5" s="17"/>
      <c r="N5" s="471">
        <f ca="1">NOW()</f>
        <v>41510.89800451389</v>
      </c>
      <c r="O5" s="471"/>
      <c r="P5" s="471"/>
      <c r="T5" s="268">
        <v>41714</v>
      </c>
      <c r="U5" s="264">
        <v>96</v>
      </c>
    </row>
    <row r="6" spans="1:21" s="18" customFormat="1" ht="18.75" customHeight="1">
      <c r="A6" s="451" t="s">
        <v>12</v>
      </c>
      <c r="B6" s="452" t="s">
        <v>60</v>
      </c>
      <c r="C6" s="445" t="s">
        <v>72</v>
      </c>
      <c r="D6" s="444" t="s">
        <v>14</v>
      </c>
      <c r="E6" s="444" t="s">
        <v>424</v>
      </c>
      <c r="F6" s="470" t="s">
        <v>15</v>
      </c>
      <c r="G6" s="449" t="s">
        <v>138</v>
      </c>
      <c r="I6" s="282" t="s">
        <v>16</v>
      </c>
      <c r="J6" s="283"/>
      <c r="K6" s="283"/>
      <c r="L6" s="283"/>
      <c r="M6" s="283"/>
      <c r="N6" s="283"/>
      <c r="O6" s="283"/>
      <c r="P6" s="284"/>
      <c r="T6" s="269">
        <v>41774</v>
      </c>
      <c r="U6" s="267">
        <v>95</v>
      </c>
    </row>
    <row r="7" spans="1:21" ht="26.25" customHeight="1">
      <c r="A7" s="451"/>
      <c r="B7" s="453"/>
      <c r="C7" s="445"/>
      <c r="D7" s="444"/>
      <c r="E7" s="444"/>
      <c r="F7" s="470"/>
      <c r="G7" s="450"/>
      <c r="H7" s="19"/>
      <c r="I7" s="50" t="s">
        <v>12</v>
      </c>
      <c r="J7" s="50" t="s">
        <v>61</v>
      </c>
      <c r="K7" s="50" t="s">
        <v>60</v>
      </c>
      <c r="L7" s="132" t="s">
        <v>13</v>
      </c>
      <c r="M7" s="133" t="s">
        <v>14</v>
      </c>
      <c r="N7" s="133" t="s">
        <v>424</v>
      </c>
      <c r="O7" s="174" t="s">
        <v>15</v>
      </c>
      <c r="P7" s="50" t="s">
        <v>26</v>
      </c>
      <c r="T7" s="269">
        <v>41834</v>
      </c>
      <c r="U7" s="267">
        <v>94</v>
      </c>
    </row>
    <row r="8" spans="1:21" s="18" customFormat="1" ht="33.75" customHeight="1">
      <c r="A8" s="22">
        <v>1</v>
      </c>
      <c r="B8" s="296">
        <v>674</v>
      </c>
      <c r="C8" s="25">
        <v>35668</v>
      </c>
      <c r="D8" s="289" t="s">
        <v>524</v>
      </c>
      <c r="E8" s="290" t="s">
        <v>520</v>
      </c>
      <c r="F8" s="175">
        <v>50308</v>
      </c>
      <c r="G8" s="294">
        <v>8</v>
      </c>
      <c r="H8" s="21"/>
      <c r="I8" s="22">
        <v>1</v>
      </c>
      <c r="J8" s="23" t="s">
        <v>140</v>
      </c>
      <c r="K8" s="294">
        <f>IF(ISERROR(VLOOKUP(J8,'KAYIT LİSTESİ'!$B$4:$H$897,2,0)),"",(VLOOKUP(J8,'KAYIT LİSTESİ'!$B$4:$H$897,2,0)))</f>
        <v>674</v>
      </c>
      <c r="L8" s="25">
        <f>IF(ISERROR(VLOOKUP(J8,'KAYIT LİSTESİ'!$B$4:$H$897,4,0)),"",(VLOOKUP(J8,'KAYIT LİSTESİ'!$B$4:$H$897,4,0)))</f>
        <v>35668</v>
      </c>
      <c r="M8" s="51" t="str">
        <f>IF(ISERROR(VLOOKUP(J8,'KAYIT LİSTESİ'!$B$4:$H$897,5,0)),"",(VLOOKUP(J8,'KAYIT LİSTESİ'!$B$4:$H$897,5,0)))</f>
        <v>SONGÜL KONAK</v>
      </c>
      <c r="N8" s="51" t="str">
        <f>IF(ISERROR(VLOOKUP(J8,'KAYIT LİSTESİ'!$B$4:$H$897,6,0)),"",(VLOOKUP(J8,'KAYIT LİSTESİ'!$B$4:$H$897,6,0)))</f>
        <v>BURSA-OSMANGAZİ BLD.SP.</v>
      </c>
      <c r="O8" s="175"/>
      <c r="P8" s="24"/>
      <c r="T8" s="269">
        <v>41894</v>
      </c>
      <c r="U8" s="267">
        <v>93</v>
      </c>
    </row>
    <row r="9" spans="1:21" s="18" customFormat="1" ht="33.75" customHeight="1">
      <c r="A9" s="22">
        <v>2</v>
      </c>
      <c r="B9" s="296">
        <v>631</v>
      </c>
      <c r="C9" s="25">
        <v>33984</v>
      </c>
      <c r="D9" s="289" t="s">
        <v>485</v>
      </c>
      <c r="E9" s="290" t="s">
        <v>479</v>
      </c>
      <c r="F9" s="175">
        <v>50795</v>
      </c>
      <c r="G9" s="294">
        <v>7</v>
      </c>
      <c r="H9" s="21"/>
      <c r="I9" s="22">
        <v>2</v>
      </c>
      <c r="J9" s="23" t="s">
        <v>141</v>
      </c>
      <c r="K9" s="294">
        <f>IF(ISERROR(VLOOKUP(J9,'KAYIT LİSTESİ'!$B$4:$H$897,2,0)),"",(VLOOKUP(J9,'KAYIT LİSTESİ'!$B$4:$H$897,2,0)))</f>
        <v>617</v>
      </c>
      <c r="L9" s="25">
        <f>IF(ISERROR(VLOOKUP(J9,'KAYIT LİSTESİ'!$B$4:$H$897,4,0)),"",(VLOOKUP(J9,'KAYIT LİSTESİ'!$B$4:$H$897,4,0)))</f>
        <v>34391</v>
      </c>
      <c r="M9" s="51" t="str">
        <f>IF(ISERROR(VLOOKUP(J9,'KAYIT LİSTESİ'!$B$4:$H$897,5,0)),"",(VLOOKUP(J9,'KAYIT LİSTESİ'!$B$4:$H$897,5,0)))</f>
        <v>SEÇİL BUDAK</v>
      </c>
      <c r="N9" s="51" t="str">
        <f>IF(ISERROR(VLOOKUP(J9,'KAYIT LİSTESİ'!$B$4:$H$897,6,0)),"",(VLOOKUP(J9,'KAYIT LİSTESİ'!$B$4:$H$897,6,0)))</f>
        <v>İZMİT-MASTER ATLETİZM KLB.</v>
      </c>
      <c r="O9" s="175"/>
      <c r="P9" s="24"/>
      <c r="T9" s="269">
        <v>41954</v>
      </c>
      <c r="U9" s="267">
        <v>92</v>
      </c>
    </row>
    <row r="10" spans="1:21" s="18" customFormat="1" ht="33.75" customHeight="1">
      <c r="A10" s="22">
        <v>3</v>
      </c>
      <c r="B10" s="296">
        <v>657</v>
      </c>
      <c r="C10" s="25">
        <v>33239</v>
      </c>
      <c r="D10" s="289" t="s">
        <v>513</v>
      </c>
      <c r="E10" s="290" t="s">
        <v>509</v>
      </c>
      <c r="F10" s="175">
        <v>51345</v>
      </c>
      <c r="G10" s="294">
        <v>6</v>
      </c>
      <c r="H10" s="21"/>
      <c r="I10" s="22">
        <v>3</v>
      </c>
      <c r="J10" s="23" t="s">
        <v>142</v>
      </c>
      <c r="K10" s="294">
        <f>IF(ISERROR(VLOOKUP(J10,'KAYIT LİSTESİ'!$B$4:$H$897,2,0)),"",(VLOOKUP(J10,'KAYIT LİSTESİ'!$B$4:$H$897,2,0)))</f>
      </c>
      <c r="L10" s="25">
        <f>IF(ISERROR(VLOOKUP(J10,'KAYIT LİSTESİ'!$B$4:$H$897,4,0)),"",(VLOOKUP(J10,'KAYIT LİSTESİ'!$B$4:$H$897,4,0)))</f>
      </c>
      <c r="M10" s="51">
        <f>IF(ISERROR(VLOOKUP(J10,'KAYIT LİSTESİ'!$B$4:$H$897,5,0)),"",(VLOOKUP(J10,'KAYIT LİSTESİ'!$B$4:$H$897,5,0)))</f>
      </c>
      <c r="N10" s="51">
        <f>IF(ISERROR(VLOOKUP(J10,'KAYIT LİSTESİ'!$B$4:$H$897,6,0)),"",(VLOOKUP(J10,'KAYIT LİSTESİ'!$B$4:$H$897,6,0)))</f>
      </c>
      <c r="O10" s="175"/>
      <c r="P10" s="24"/>
      <c r="T10" s="269">
        <v>42014</v>
      </c>
      <c r="U10" s="267">
        <v>91</v>
      </c>
    </row>
    <row r="11" spans="1:21" s="18" customFormat="1" ht="33.75" customHeight="1">
      <c r="A11" s="22">
        <v>4</v>
      </c>
      <c r="B11" s="296">
        <v>624</v>
      </c>
      <c r="C11" s="25">
        <v>35486</v>
      </c>
      <c r="D11" s="289" t="s">
        <v>468</v>
      </c>
      <c r="E11" s="290" t="s">
        <v>464</v>
      </c>
      <c r="F11" s="175">
        <v>70465</v>
      </c>
      <c r="G11" s="294">
        <v>5</v>
      </c>
      <c r="H11" s="21"/>
      <c r="I11" s="22">
        <v>4</v>
      </c>
      <c r="J11" s="23" t="s">
        <v>143</v>
      </c>
      <c r="K11" s="294">
        <f>IF(ISERROR(VLOOKUP(J11,'KAYIT LİSTESİ'!$B$4:$H$897,2,0)),"",(VLOOKUP(J11,'KAYIT LİSTESİ'!$B$4:$H$897,2,0)))</f>
        <v>605</v>
      </c>
      <c r="L11" s="25">
        <f>IF(ISERROR(VLOOKUP(J11,'KAYIT LİSTESİ'!$B$4:$H$897,4,0)),"",(VLOOKUP(J11,'KAYIT LİSTESİ'!$B$4:$H$897,4,0)))</f>
        <v>34077</v>
      </c>
      <c r="M11" s="51" t="str">
        <f>IF(ISERROR(VLOOKUP(J11,'KAYIT LİSTESİ'!$B$4:$H$897,5,0)),"",(VLOOKUP(J11,'KAYIT LİSTESİ'!$B$4:$H$897,5,0)))</f>
        <v>GÖZDENUR KARS</v>
      </c>
      <c r="N11" s="51" t="str">
        <f>IF(ISERROR(VLOOKUP(J11,'KAYIT LİSTESİ'!$B$4:$H$897,6,0)),"",(VLOOKUP(J11,'KAYIT LİSTESİ'!$B$4:$H$897,6,0)))</f>
        <v>İSTANBUL-OLİMPİK SPOR</v>
      </c>
      <c r="O11" s="175"/>
      <c r="P11" s="24"/>
      <c r="T11" s="269">
        <v>42084</v>
      </c>
      <c r="U11" s="267">
        <v>90</v>
      </c>
    </row>
    <row r="12" spans="1:21" s="18" customFormat="1" ht="33.75" customHeight="1">
      <c r="A12" s="22">
        <v>5</v>
      </c>
      <c r="B12" s="296">
        <v>605</v>
      </c>
      <c r="C12" s="25">
        <v>34077</v>
      </c>
      <c r="D12" s="289" t="s">
        <v>456</v>
      </c>
      <c r="E12" s="290" t="s">
        <v>452</v>
      </c>
      <c r="F12" s="175">
        <v>75347</v>
      </c>
      <c r="G12" s="294">
        <v>4</v>
      </c>
      <c r="H12" s="21"/>
      <c r="I12" s="22">
        <v>5</v>
      </c>
      <c r="J12" s="23" t="s">
        <v>144</v>
      </c>
      <c r="K12" s="294">
        <f>IF(ISERROR(VLOOKUP(J12,'KAYIT LİSTESİ'!$B$4:$H$897,2,0)),"",(VLOOKUP(J12,'KAYIT LİSTESİ'!$B$4:$H$897,2,0)))</f>
        <v>646</v>
      </c>
      <c r="L12" s="25">
        <f>IF(ISERROR(VLOOKUP(J12,'KAYIT LİSTESİ'!$B$4:$H$897,4,0)),"",(VLOOKUP(J12,'KAYIT LİSTESİ'!$B$4:$H$897,4,0)))</f>
        <v>33779</v>
      </c>
      <c r="M12" s="51" t="str">
        <f>IF(ISERROR(VLOOKUP(J12,'KAYIT LİSTESİ'!$B$4:$H$897,5,0)),"",(VLOOKUP(J12,'KAYIT LİSTESİ'!$B$4:$H$897,5,0)))</f>
        <v>ÇAĞLA GEBEŞOĞLU</v>
      </c>
      <c r="N12" s="51" t="str">
        <f>IF(ISERROR(VLOOKUP(J12,'KAYIT LİSTESİ'!$B$4:$H$897,6,0)),"",(VLOOKUP(J12,'KAYIT LİSTESİ'!$B$4:$H$897,6,0)))</f>
        <v>SAKARYA-B.Ş.BLD.SPOR</v>
      </c>
      <c r="O12" s="175"/>
      <c r="P12" s="24"/>
      <c r="T12" s="269">
        <v>42154</v>
      </c>
      <c r="U12" s="267">
        <v>89</v>
      </c>
    </row>
    <row r="13" spans="1:21" s="18" customFormat="1" ht="33.75" customHeight="1">
      <c r="A13" s="22" t="s">
        <v>562</v>
      </c>
      <c r="B13" s="296">
        <v>617</v>
      </c>
      <c r="C13" s="25">
        <v>34391</v>
      </c>
      <c r="D13" s="289" t="s">
        <v>441</v>
      </c>
      <c r="E13" s="290" t="s">
        <v>438</v>
      </c>
      <c r="F13" s="175" t="s">
        <v>585</v>
      </c>
      <c r="G13" s="294">
        <v>0</v>
      </c>
      <c r="H13" s="21"/>
      <c r="I13" s="22">
        <v>6</v>
      </c>
      <c r="J13" s="23" t="s">
        <v>145</v>
      </c>
      <c r="K13" s="294">
        <f>IF(ISERROR(VLOOKUP(J13,'KAYIT LİSTESİ'!$B$4:$H$897,2,0)),"",(VLOOKUP(J13,'KAYIT LİSTESİ'!$B$4:$H$897,2,0)))</f>
        <v>657</v>
      </c>
      <c r="L13" s="25">
        <f>IF(ISERROR(VLOOKUP(J13,'KAYIT LİSTESİ'!$B$4:$H$897,4,0)),"",(VLOOKUP(J13,'KAYIT LİSTESİ'!$B$4:$H$897,4,0)))</f>
        <v>33239</v>
      </c>
      <c r="M13" s="51" t="str">
        <f>IF(ISERROR(VLOOKUP(J13,'KAYIT LİSTESİ'!$B$4:$H$897,5,0)),"",(VLOOKUP(J13,'KAYIT LİSTESİ'!$B$4:$H$897,5,0)))</f>
        <v>FATMA ÇABUK</v>
      </c>
      <c r="N13" s="51" t="str">
        <f>IF(ISERROR(VLOOKUP(J13,'KAYIT LİSTESİ'!$B$4:$H$897,6,0)),"",(VLOOKUP(J13,'KAYIT LİSTESİ'!$B$4:$H$897,6,0)))</f>
        <v>MERSİN-B.Ş.BLD. SPOR</v>
      </c>
      <c r="O13" s="175"/>
      <c r="P13" s="24"/>
      <c r="T13" s="269">
        <v>42224</v>
      </c>
      <c r="U13" s="267">
        <v>88</v>
      </c>
    </row>
    <row r="14" spans="1:21" s="18" customFormat="1" ht="33.75" customHeight="1">
      <c r="A14" s="22" t="s">
        <v>562</v>
      </c>
      <c r="B14" s="296">
        <v>646</v>
      </c>
      <c r="C14" s="25">
        <v>33779</v>
      </c>
      <c r="D14" s="289" t="s">
        <v>497</v>
      </c>
      <c r="E14" s="290" t="s">
        <v>494</v>
      </c>
      <c r="F14" s="175" t="s">
        <v>585</v>
      </c>
      <c r="G14" s="294">
        <v>0</v>
      </c>
      <c r="H14" s="21"/>
      <c r="I14" s="22">
        <v>7</v>
      </c>
      <c r="J14" s="23" t="s">
        <v>146</v>
      </c>
      <c r="K14" s="294">
        <f>IF(ISERROR(VLOOKUP(J14,'KAYIT LİSTESİ'!$B$4:$H$897,2,0)),"",(VLOOKUP(J14,'KAYIT LİSTESİ'!$B$4:$H$897,2,0)))</f>
        <v>631</v>
      </c>
      <c r="L14" s="25">
        <f>IF(ISERROR(VLOOKUP(J14,'KAYIT LİSTESİ'!$B$4:$H$897,4,0)),"",(VLOOKUP(J14,'KAYIT LİSTESİ'!$B$4:$H$897,4,0)))</f>
        <v>33984</v>
      </c>
      <c r="M14" s="51" t="str">
        <f>IF(ISERROR(VLOOKUP(J14,'KAYIT LİSTESİ'!$B$4:$H$897,5,0)),"",(VLOOKUP(J14,'KAYIT LİSTESİ'!$B$4:$H$897,5,0)))</f>
        <v>DERYA DEMİRAL</v>
      </c>
      <c r="N14" s="51" t="str">
        <f>IF(ISERROR(VLOOKUP(J14,'KAYIT LİSTESİ'!$B$4:$H$897,6,0)),"",(VLOOKUP(J14,'KAYIT LİSTESİ'!$B$4:$H$897,6,0)))</f>
        <v>MERSİN-MESKİ SPOR</v>
      </c>
      <c r="O14" s="175"/>
      <c r="P14" s="24"/>
      <c r="T14" s="269">
        <v>42294</v>
      </c>
      <c r="U14" s="267">
        <v>87</v>
      </c>
    </row>
    <row r="15" spans="1:21" s="18" customFormat="1" ht="33.75" customHeight="1">
      <c r="A15" s="22"/>
      <c r="B15" s="296" t="s">
        <v>581</v>
      </c>
      <c r="C15" s="25" t="s">
        <v>581</v>
      </c>
      <c r="D15" s="289" t="s">
        <v>581</v>
      </c>
      <c r="E15" s="290" t="s">
        <v>581</v>
      </c>
      <c r="F15" s="175"/>
      <c r="G15" s="294"/>
      <c r="H15" s="21"/>
      <c r="I15" s="22">
        <v>8</v>
      </c>
      <c r="J15" s="23" t="s">
        <v>147</v>
      </c>
      <c r="K15" s="294">
        <f>IF(ISERROR(VLOOKUP(J15,'KAYIT LİSTESİ'!$B$4:$H$897,2,0)),"",(VLOOKUP(J15,'KAYIT LİSTESİ'!$B$4:$H$897,2,0)))</f>
        <v>624</v>
      </c>
      <c r="L15" s="25">
        <f>IF(ISERROR(VLOOKUP(J15,'KAYIT LİSTESİ'!$B$4:$H$897,4,0)),"",(VLOOKUP(J15,'KAYIT LİSTESİ'!$B$4:$H$897,4,0)))</f>
        <v>35486</v>
      </c>
      <c r="M15" s="51" t="str">
        <f>IF(ISERROR(VLOOKUP(J15,'KAYIT LİSTESİ'!$B$4:$H$897,5,0)),"",(VLOOKUP(J15,'KAYIT LİSTESİ'!$B$4:$H$897,5,0)))</f>
        <v>MERVE KALAFAT</v>
      </c>
      <c r="N15" s="51" t="str">
        <f>IF(ISERROR(VLOOKUP(J15,'KAYIT LİSTESİ'!$B$4:$H$897,6,0)),"",(VLOOKUP(J15,'KAYIT LİSTESİ'!$B$4:$H$897,6,0)))</f>
        <v>RİZE-REŞADİYE ZİHNİ DERİN S.K.</v>
      </c>
      <c r="O15" s="175"/>
      <c r="P15" s="24"/>
      <c r="T15" s="269">
        <v>42364</v>
      </c>
      <c r="U15" s="267">
        <v>86</v>
      </c>
    </row>
    <row r="16" spans="1:21" s="18" customFormat="1" ht="33.75" customHeight="1">
      <c r="A16" s="22"/>
      <c r="B16" s="296"/>
      <c r="C16" s="25"/>
      <c r="D16" s="289"/>
      <c r="E16" s="290"/>
      <c r="F16" s="175"/>
      <c r="G16" s="294"/>
      <c r="H16" s="21"/>
      <c r="I16" s="22">
        <v>9</v>
      </c>
      <c r="J16" s="23" t="s">
        <v>148</v>
      </c>
      <c r="K16" s="294">
        <f>IF(ISERROR(VLOOKUP(J16,'KAYIT LİSTESİ'!$B$4:$H$897,2,0)),"",(VLOOKUP(J16,'KAYIT LİSTESİ'!$B$4:$H$897,2,0)))</f>
      </c>
      <c r="L16" s="25">
        <f>IF(ISERROR(VLOOKUP(J16,'KAYIT LİSTESİ'!$B$4:$H$897,4,0)),"",(VLOOKUP(J16,'KAYIT LİSTESİ'!$B$4:$H$897,4,0)))</f>
      </c>
      <c r="M16" s="51">
        <f>IF(ISERROR(VLOOKUP(J16,'KAYIT LİSTESİ'!$B$4:$H$897,5,0)),"",(VLOOKUP(J16,'KAYIT LİSTESİ'!$B$4:$H$897,5,0)))</f>
      </c>
      <c r="N16" s="51">
        <f>IF(ISERROR(VLOOKUP(J16,'KAYIT LİSTESİ'!$B$4:$H$897,6,0)),"",(VLOOKUP(J16,'KAYIT LİSTESİ'!$B$4:$H$897,6,0)))</f>
      </c>
      <c r="O16" s="175"/>
      <c r="P16" s="24"/>
      <c r="T16" s="269">
        <v>42434</v>
      </c>
      <c r="U16" s="267">
        <v>85</v>
      </c>
    </row>
    <row r="17" spans="1:21" s="18" customFormat="1" ht="33.75" customHeight="1">
      <c r="A17" s="22"/>
      <c r="B17" s="296"/>
      <c r="C17" s="25"/>
      <c r="D17" s="289"/>
      <c r="E17" s="290"/>
      <c r="F17" s="175"/>
      <c r="G17" s="294"/>
      <c r="H17" s="21"/>
      <c r="I17" s="22">
        <v>10</v>
      </c>
      <c r="J17" s="23" t="s">
        <v>149</v>
      </c>
      <c r="K17" s="294">
        <f>IF(ISERROR(VLOOKUP(J17,'KAYIT LİSTESİ'!$B$4:$H$897,2,0)),"",(VLOOKUP(J17,'KAYIT LİSTESİ'!$B$4:$H$897,2,0)))</f>
      </c>
      <c r="L17" s="25">
        <f>IF(ISERROR(VLOOKUP(J17,'KAYIT LİSTESİ'!$B$4:$H$897,4,0)),"",(VLOOKUP(J17,'KAYIT LİSTESİ'!$B$4:$H$897,4,0)))</f>
      </c>
      <c r="M17" s="51">
        <f>IF(ISERROR(VLOOKUP(J17,'KAYIT LİSTESİ'!$B$4:$H$897,5,0)),"",(VLOOKUP(J17,'KAYIT LİSTESİ'!$B$4:$H$897,5,0)))</f>
      </c>
      <c r="N17" s="51">
        <f>IF(ISERROR(VLOOKUP(J17,'KAYIT LİSTESİ'!$B$4:$H$897,6,0)),"",(VLOOKUP(J17,'KAYIT LİSTESİ'!$B$4:$H$897,6,0)))</f>
      </c>
      <c r="O17" s="175"/>
      <c r="P17" s="24"/>
      <c r="T17" s="269">
        <v>42504</v>
      </c>
      <c r="U17" s="267">
        <v>84</v>
      </c>
    </row>
    <row r="18" spans="1:21" s="18" customFormat="1" ht="33.75" customHeight="1">
      <c r="A18" s="22"/>
      <c r="B18" s="296"/>
      <c r="C18" s="25"/>
      <c r="D18" s="289"/>
      <c r="E18" s="290"/>
      <c r="F18" s="175"/>
      <c r="G18" s="294"/>
      <c r="H18" s="21"/>
      <c r="I18" s="22">
        <v>11</v>
      </c>
      <c r="J18" s="23" t="s">
        <v>150</v>
      </c>
      <c r="K18" s="294">
        <f>IF(ISERROR(VLOOKUP(J18,'KAYIT LİSTESİ'!$B$4:$H$897,2,0)),"",(VLOOKUP(J18,'KAYIT LİSTESİ'!$B$4:$H$897,2,0)))</f>
      </c>
      <c r="L18" s="25">
        <f>IF(ISERROR(VLOOKUP(J18,'KAYIT LİSTESİ'!$B$4:$H$897,4,0)),"",(VLOOKUP(J18,'KAYIT LİSTESİ'!$B$4:$H$897,4,0)))</f>
      </c>
      <c r="M18" s="51">
        <f>IF(ISERROR(VLOOKUP(J18,'KAYIT LİSTESİ'!$B$4:$H$897,5,0)),"",(VLOOKUP(J18,'KAYIT LİSTESİ'!$B$4:$H$897,5,0)))</f>
      </c>
      <c r="N18" s="51">
        <f>IF(ISERROR(VLOOKUP(J18,'KAYIT LİSTESİ'!$B$4:$H$897,6,0)),"",(VLOOKUP(J18,'KAYIT LİSTESİ'!$B$4:$H$897,6,0)))</f>
      </c>
      <c r="O18" s="175"/>
      <c r="P18" s="24"/>
      <c r="T18" s="269">
        <v>42574</v>
      </c>
      <c r="U18" s="267">
        <v>83</v>
      </c>
    </row>
    <row r="19" spans="1:21" s="18" customFormat="1" ht="33.75" customHeight="1">
      <c r="A19" s="22"/>
      <c r="B19" s="296"/>
      <c r="C19" s="25"/>
      <c r="D19" s="289"/>
      <c r="E19" s="290"/>
      <c r="F19" s="175"/>
      <c r="G19" s="294"/>
      <c r="H19" s="21"/>
      <c r="I19" s="22">
        <v>12</v>
      </c>
      <c r="J19" s="23" t="s">
        <v>151</v>
      </c>
      <c r="K19" s="294">
        <f>IF(ISERROR(VLOOKUP(J19,'KAYIT LİSTESİ'!$B$4:$H$897,2,0)),"",(VLOOKUP(J19,'KAYIT LİSTESİ'!$B$4:$H$897,2,0)))</f>
      </c>
      <c r="L19" s="25">
        <f>IF(ISERROR(VLOOKUP(J19,'KAYIT LİSTESİ'!$B$4:$H$897,4,0)),"",(VLOOKUP(J19,'KAYIT LİSTESİ'!$B$4:$H$897,4,0)))</f>
      </c>
      <c r="M19" s="51">
        <f>IF(ISERROR(VLOOKUP(J19,'KAYIT LİSTESİ'!$B$4:$H$897,5,0)),"",(VLOOKUP(J19,'KAYIT LİSTESİ'!$B$4:$H$897,5,0)))</f>
      </c>
      <c r="N19" s="51">
        <f>IF(ISERROR(VLOOKUP(J19,'KAYIT LİSTESİ'!$B$4:$H$897,6,0)),"",(VLOOKUP(J19,'KAYIT LİSTESİ'!$B$4:$H$897,6,0)))</f>
      </c>
      <c r="O19" s="175"/>
      <c r="P19" s="24"/>
      <c r="T19" s="269">
        <v>42654</v>
      </c>
      <c r="U19" s="267">
        <v>82</v>
      </c>
    </row>
    <row r="20" spans="1:21" s="18" customFormat="1" ht="33.75" customHeight="1">
      <c r="A20" s="22"/>
      <c r="B20" s="296"/>
      <c r="C20" s="25"/>
      <c r="D20" s="289"/>
      <c r="E20" s="290"/>
      <c r="F20" s="175"/>
      <c r="G20" s="294"/>
      <c r="H20" s="21"/>
      <c r="I20" s="282" t="s">
        <v>17</v>
      </c>
      <c r="J20" s="283"/>
      <c r="K20" s="283"/>
      <c r="L20" s="283"/>
      <c r="M20" s="283"/>
      <c r="N20" s="283"/>
      <c r="O20" s="283"/>
      <c r="P20" s="284"/>
      <c r="T20" s="269">
        <v>42734</v>
      </c>
      <c r="U20" s="267">
        <v>81</v>
      </c>
    </row>
    <row r="21" spans="1:21" s="18" customFormat="1" ht="33.75" customHeight="1">
      <c r="A21" s="22"/>
      <c r="B21" s="296"/>
      <c r="C21" s="25"/>
      <c r="D21" s="289"/>
      <c r="E21" s="290"/>
      <c r="F21" s="175"/>
      <c r="G21" s="294"/>
      <c r="H21" s="21"/>
      <c r="I21" s="50" t="s">
        <v>12</v>
      </c>
      <c r="J21" s="50" t="s">
        <v>61</v>
      </c>
      <c r="K21" s="50" t="s">
        <v>60</v>
      </c>
      <c r="L21" s="132" t="s">
        <v>13</v>
      </c>
      <c r="M21" s="133" t="s">
        <v>14</v>
      </c>
      <c r="N21" s="133" t="s">
        <v>424</v>
      </c>
      <c r="O21" s="174" t="s">
        <v>15</v>
      </c>
      <c r="P21" s="50" t="s">
        <v>26</v>
      </c>
      <c r="T21" s="269">
        <v>42814</v>
      </c>
      <c r="U21" s="267">
        <v>80</v>
      </c>
    </row>
    <row r="22" spans="1:21" s="18" customFormat="1" ht="33.75" customHeight="1">
      <c r="A22" s="22"/>
      <c r="B22" s="296"/>
      <c r="C22" s="25"/>
      <c r="D22" s="289"/>
      <c r="E22" s="290"/>
      <c r="F22" s="175"/>
      <c r="G22" s="294"/>
      <c r="H22" s="21"/>
      <c r="I22" s="22">
        <v>1</v>
      </c>
      <c r="J22" s="23" t="s">
        <v>152</v>
      </c>
      <c r="K22" s="294">
        <f>IF(ISERROR(VLOOKUP(J22,'KAYIT LİSTESİ'!$B$4:$H$897,2,0)),"",(VLOOKUP(J22,'KAYIT LİSTESİ'!$B$4:$H$897,2,0)))</f>
      </c>
      <c r="L22" s="25">
        <f>IF(ISERROR(VLOOKUP(J22,'KAYIT LİSTESİ'!$B$4:$H$897,4,0)),"",(VLOOKUP(J22,'KAYIT LİSTESİ'!$B$4:$H$897,4,0)))</f>
      </c>
      <c r="M22" s="51">
        <f>IF(ISERROR(VLOOKUP(J22,'KAYIT LİSTESİ'!$B$4:$H$897,5,0)),"",(VLOOKUP(J22,'KAYIT LİSTESİ'!$B$4:$H$897,5,0)))</f>
      </c>
      <c r="N22" s="51">
        <f>IF(ISERROR(VLOOKUP(J22,'KAYIT LİSTESİ'!$B$4:$H$897,6,0)),"",(VLOOKUP(J22,'KAYIT LİSTESİ'!$B$4:$H$897,6,0)))</f>
      </c>
      <c r="O22" s="175"/>
      <c r="P22" s="24"/>
      <c r="T22" s="269">
        <v>42894</v>
      </c>
      <c r="U22" s="267">
        <v>79</v>
      </c>
    </row>
    <row r="23" spans="1:21" s="18" customFormat="1" ht="33.75" customHeight="1">
      <c r="A23" s="22"/>
      <c r="B23" s="296"/>
      <c r="C23" s="25"/>
      <c r="D23" s="289"/>
      <c r="E23" s="290"/>
      <c r="F23" s="175"/>
      <c r="G23" s="294"/>
      <c r="H23" s="21"/>
      <c r="I23" s="22">
        <v>2</v>
      </c>
      <c r="J23" s="23" t="s">
        <v>153</v>
      </c>
      <c r="K23" s="294">
        <f>IF(ISERROR(VLOOKUP(J23,'KAYIT LİSTESİ'!$B$4:$H$897,2,0)),"",(VLOOKUP(J23,'KAYIT LİSTESİ'!$B$4:$H$897,2,0)))</f>
      </c>
      <c r="L23" s="25">
        <f>IF(ISERROR(VLOOKUP(J23,'KAYIT LİSTESİ'!$B$4:$H$897,4,0)),"",(VLOOKUP(J23,'KAYIT LİSTESİ'!$B$4:$H$897,4,0)))</f>
      </c>
      <c r="M23" s="51">
        <f>IF(ISERROR(VLOOKUP(J23,'KAYIT LİSTESİ'!$B$4:$H$897,5,0)),"",(VLOOKUP(J23,'KAYIT LİSTESİ'!$B$4:$H$897,5,0)))</f>
      </c>
      <c r="N23" s="51">
        <f>IF(ISERROR(VLOOKUP(J23,'KAYIT LİSTESİ'!$B$4:$H$897,6,0)),"",(VLOOKUP(J23,'KAYIT LİSTESİ'!$B$4:$H$897,6,0)))</f>
      </c>
      <c r="O23" s="175"/>
      <c r="P23" s="24"/>
      <c r="T23" s="269">
        <v>42974</v>
      </c>
      <c r="U23" s="267">
        <v>78</v>
      </c>
    </row>
    <row r="24" spans="1:21" s="18" customFormat="1" ht="33.75" customHeight="1">
      <c r="A24" s="22"/>
      <c r="B24" s="296"/>
      <c r="C24" s="25"/>
      <c r="D24" s="289"/>
      <c r="E24" s="290"/>
      <c r="F24" s="175"/>
      <c r="G24" s="294"/>
      <c r="H24" s="21"/>
      <c r="I24" s="22">
        <v>3</v>
      </c>
      <c r="J24" s="23" t="s">
        <v>154</v>
      </c>
      <c r="K24" s="294">
        <f>IF(ISERROR(VLOOKUP(J24,'KAYIT LİSTESİ'!$B$4:$H$897,2,0)),"",(VLOOKUP(J24,'KAYIT LİSTESİ'!$B$4:$H$897,2,0)))</f>
      </c>
      <c r="L24" s="25">
        <f>IF(ISERROR(VLOOKUP(J24,'KAYIT LİSTESİ'!$B$4:$H$897,4,0)),"",(VLOOKUP(J24,'KAYIT LİSTESİ'!$B$4:$H$897,4,0)))</f>
      </c>
      <c r="M24" s="51">
        <f>IF(ISERROR(VLOOKUP(J24,'KAYIT LİSTESİ'!$B$4:$H$897,5,0)),"",(VLOOKUP(J24,'KAYIT LİSTESİ'!$B$4:$H$897,5,0)))</f>
      </c>
      <c r="N24" s="51">
        <f>IF(ISERROR(VLOOKUP(J24,'KAYIT LİSTESİ'!$B$4:$H$897,6,0)),"",(VLOOKUP(J24,'KAYIT LİSTESİ'!$B$4:$H$897,6,0)))</f>
      </c>
      <c r="O24" s="175"/>
      <c r="P24" s="24"/>
      <c r="T24" s="269">
        <v>43054</v>
      </c>
      <c r="U24" s="267">
        <v>77</v>
      </c>
    </row>
    <row r="25" spans="1:21" s="18" customFormat="1" ht="33.75" customHeight="1">
      <c r="A25" s="22"/>
      <c r="B25" s="296"/>
      <c r="C25" s="25"/>
      <c r="D25" s="289"/>
      <c r="E25" s="290"/>
      <c r="F25" s="175"/>
      <c r="G25" s="294"/>
      <c r="H25" s="21"/>
      <c r="I25" s="22">
        <v>4</v>
      </c>
      <c r="J25" s="23" t="s">
        <v>155</v>
      </c>
      <c r="K25" s="294">
        <f>IF(ISERROR(VLOOKUP(J25,'KAYIT LİSTESİ'!$B$4:$H$897,2,0)),"",(VLOOKUP(J25,'KAYIT LİSTESİ'!$B$4:$H$897,2,0)))</f>
      </c>
      <c r="L25" s="25">
        <f>IF(ISERROR(VLOOKUP(J25,'KAYIT LİSTESİ'!$B$4:$H$897,4,0)),"",(VLOOKUP(J25,'KAYIT LİSTESİ'!$B$4:$H$897,4,0)))</f>
      </c>
      <c r="M25" s="51">
        <f>IF(ISERROR(VLOOKUP(J25,'KAYIT LİSTESİ'!$B$4:$H$897,5,0)),"",(VLOOKUP(J25,'KAYIT LİSTESİ'!$B$4:$H$897,5,0)))</f>
      </c>
      <c r="N25" s="51">
        <f>IF(ISERROR(VLOOKUP(J25,'KAYIT LİSTESİ'!$B$4:$H$897,6,0)),"",(VLOOKUP(J25,'KAYIT LİSTESİ'!$B$4:$H$897,6,0)))</f>
      </c>
      <c r="O25" s="175"/>
      <c r="P25" s="24"/>
      <c r="T25" s="269">
        <v>43134</v>
      </c>
      <c r="U25" s="267">
        <v>76</v>
      </c>
    </row>
    <row r="26" spans="1:21" s="18" customFormat="1" ht="33.75" customHeight="1">
      <c r="A26" s="22"/>
      <c r="B26" s="296"/>
      <c r="C26" s="25"/>
      <c r="D26" s="289"/>
      <c r="E26" s="290"/>
      <c r="F26" s="175"/>
      <c r="G26" s="294"/>
      <c r="H26" s="21"/>
      <c r="I26" s="22">
        <v>5</v>
      </c>
      <c r="J26" s="23" t="s">
        <v>156</v>
      </c>
      <c r="K26" s="294">
        <f>IF(ISERROR(VLOOKUP(J26,'KAYIT LİSTESİ'!$B$4:$H$897,2,0)),"",(VLOOKUP(J26,'KAYIT LİSTESİ'!$B$4:$H$897,2,0)))</f>
      </c>
      <c r="L26" s="25">
        <f>IF(ISERROR(VLOOKUP(J26,'KAYIT LİSTESİ'!$B$4:$H$897,4,0)),"",(VLOOKUP(J26,'KAYIT LİSTESİ'!$B$4:$H$897,4,0)))</f>
      </c>
      <c r="M26" s="51">
        <f>IF(ISERROR(VLOOKUP(J26,'KAYIT LİSTESİ'!$B$4:$H$897,5,0)),"",(VLOOKUP(J26,'KAYIT LİSTESİ'!$B$4:$H$897,5,0)))</f>
      </c>
      <c r="N26" s="51">
        <f>IF(ISERROR(VLOOKUP(J26,'KAYIT LİSTESİ'!$B$4:$H$897,6,0)),"",(VLOOKUP(J26,'KAYIT LİSTESİ'!$B$4:$H$897,6,0)))</f>
      </c>
      <c r="O26" s="175"/>
      <c r="P26" s="24"/>
      <c r="T26" s="269">
        <v>43214</v>
      </c>
      <c r="U26" s="267">
        <v>75</v>
      </c>
    </row>
    <row r="27" spans="1:21" s="18" customFormat="1" ht="33.75" customHeight="1">
      <c r="A27" s="22"/>
      <c r="B27" s="296"/>
      <c r="C27" s="25"/>
      <c r="D27" s="289"/>
      <c r="E27" s="290"/>
      <c r="F27" s="175"/>
      <c r="G27" s="294"/>
      <c r="H27" s="21"/>
      <c r="I27" s="22">
        <v>6</v>
      </c>
      <c r="J27" s="23" t="s">
        <v>157</v>
      </c>
      <c r="K27" s="294">
        <f>IF(ISERROR(VLOOKUP(J27,'KAYIT LİSTESİ'!$B$4:$H$897,2,0)),"",(VLOOKUP(J27,'KAYIT LİSTESİ'!$B$4:$H$897,2,0)))</f>
      </c>
      <c r="L27" s="25">
        <f>IF(ISERROR(VLOOKUP(J27,'KAYIT LİSTESİ'!$B$4:$H$897,4,0)),"",(VLOOKUP(J27,'KAYIT LİSTESİ'!$B$4:$H$897,4,0)))</f>
      </c>
      <c r="M27" s="51">
        <f>IF(ISERROR(VLOOKUP(J27,'KAYIT LİSTESİ'!$B$4:$H$897,5,0)),"",(VLOOKUP(J27,'KAYIT LİSTESİ'!$B$4:$H$897,5,0)))</f>
      </c>
      <c r="N27" s="51">
        <f>IF(ISERROR(VLOOKUP(J27,'KAYIT LİSTESİ'!$B$4:$H$897,6,0)),"",(VLOOKUP(J27,'KAYIT LİSTESİ'!$B$4:$H$897,6,0)))</f>
      </c>
      <c r="O27" s="175"/>
      <c r="P27" s="24"/>
      <c r="T27" s="269">
        <v>43314</v>
      </c>
      <c r="U27" s="267">
        <v>74</v>
      </c>
    </row>
    <row r="28" spans="1:21" s="18" customFormat="1" ht="33.75" customHeight="1">
      <c r="A28" s="22"/>
      <c r="B28" s="296"/>
      <c r="C28" s="25"/>
      <c r="D28" s="289"/>
      <c r="E28" s="290"/>
      <c r="F28" s="175"/>
      <c r="G28" s="294"/>
      <c r="H28" s="21"/>
      <c r="I28" s="22">
        <v>7</v>
      </c>
      <c r="J28" s="23" t="s">
        <v>158</v>
      </c>
      <c r="K28" s="294">
        <f>IF(ISERROR(VLOOKUP(J28,'KAYIT LİSTESİ'!$B$4:$H$897,2,0)),"",(VLOOKUP(J28,'KAYIT LİSTESİ'!$B$4:$H$897,2,0)))</f>
      </c>
      <c r="L28" s="25">
        <f>IF(ISERROR(VLOOKUP(J28,'KAYIT LİSTESİ'!$B$4:$H$897,4,0)),"",(VLOOKUP(J28,'KAYIT LİSTESİ'!$B$4:$H$897,4,0)))</f>
      </c>
      <c r="M28" s="51">
        <f>IF(ISERROR(VLOOKUP(J28,'KAYIT LİSTESİ'!$B$4:$H$897,5,0)),"",(VLOOKUP(J28,'KAYIT LİSTESİ'!$B$4:$H$897,5,0)))</f>
      </c>
      <c r="N28" s="51">
        <f>IF(ISERROR(VLOOKUP(J28,'KAYIT LİSTESİ'!$B$4:$H$897,6,0)),"",(VLOOKUP(J28,'KAYIT LİSTESİ'!$B$4:$H$897,6,0)))</f>
      </c>
      <c r="O28" s="175"/>
      <c r="P28" s="24"/>
      <c r="T28" s="269">
        <v>43414</v>
      </c>
      <c r="U28" s="267">
        <v>73</v>
      </c>
    </row>
    <row r="29" spans="1:21" s="18" customFormat="1" ht="33.75" customHeight="1">
      <c r="A29" s="22"/>
      <c r="B29" s="296"/>
      <c r="C29" s="25"/>
      <c r="D29" s="289"/>
      <c r="E29" s="290"/>
      <c r="F29" s="175"/>
      <c r="G29" s="294"/>
      <c r="H29" s="21"/>
      <c r="I29" s="22">
        <v>8</v>
      </c>
      <c r="J29" s="23" t="s">
        <v>159</v>
      </c>
      <c r="K29" s="294">
        <f>IF(ISERROR(VLOOKUP(J29,'KAYIT LİSTESİ'!$B$4:$H$897,2,0)),"",(VLOOKUP(J29,'KAYIT LİSTESİ'!$B$4:$H$897,2,0)))</f>
      </c>
      <c r="L29" s="25">
        <f>IF(ISERROR(VLOOKUP(J29,'KAYIT LİSTESİ'!$B$4:$H$897,4,0)),"",(VLOOKUP(J29,'KAYIT LİSTESİ'!$B$4:$H$897,4,0)))</f>
      </c>
      <c r="M29" s="51">
        <f>IF(ISERROR(VLOOKUP(J29,'KAYIT LİSTESİ'!$B$4:$H$897,5,0)),"",(VLOOKUP(J29,'KAYIT LİSTESİ'!$B$4:$H$897,5,0)))</f>
      </c>
      <c r="N29" s="51">
        <f>IF(ISERROR(VLOOKUP(J29,'KAYIT LİSTESİ'!$B$4:$H$897,6,0)),"",(VLOOKUP(J29,'KAYIT LİSTESİ'!$B$4:$H$897,6,0)))</f>
      </c>
      <c r="O29" s="175"/>
      <c r="P29" s="24"/>
      <c r="T29" s="269">
        <v>43514</v>
      </c>
      <c r="U29" s="267">
        <v>72</v>
      </c>
    </row>
    <row r="30" spans="1:21" s="18" customFormat="1" ht="33.75" customHeight="1">
      <c r="A30" s="22"/>
      <c r="B30" s="296"/>
      <c r="C30" s="25"/>
      <c r="D30" s="289"/>
      <c r="E30" s="290"/>
      <c r="F30" s="175"/>
      <c r="G30" s="294"/>
      <c r="H30" s="21"/>
      <c r="I30" s="22">
        <v>9</v>
      </c>
      <c r="J30" s="23" t="s">
        <v>160</v>
      </c>
      <c r="K30" s="294">
        <f>IF(ISERROR(VLOOKUP(J30,'KAYIT LİSTESİ'!$B$4:$H$897,2,0)),"",(VLOOKUP(J30,'KAYIT LİSTESİ'!$B$4:$H$897,2,0)))</f>
      </c>
      <c r="L30" s="25">
        <f>IF(ISERROR(VLOOKUP(J30,'KAYIT LİSTESİ'!$B$4:$H$897,4,0)),"",(VLOOKUP(J30,'KAYIT LİSTESİ'!$B$4:$H$897,4,0)))</f>
      </c>
      <c r="M30" s="51">
        <f>IF(ISERROR(VLOOKUP(J30,'KAYIT LİSTESİ'!$B$4:$H$897,5,0)),"",(VLOOKUP(J30,'KAYIT LİSTESİ'!$B$4:$H$897,5,0)))</f>
      </c>
      <c r="N30" s="51">
        <f>IF(ISERROR(VLOOKUP(J30,'KAYIT LİSTESİ'!$B$4:$H$897,6,0)),"",(VLOOKUP(J30,'KAYIT LİSTESİ'!$B$4:$H$897,6,0)))</f>
      </c>
      <c r="O30" s="175"/>
      <c r="P30" s="24"/>
      <c r="T30" s="269">
        <v>43614</v>
      </c>
      <c r="U30" s="267">
        <v>71</v>
      </c>
    </row>
    <row r="31" spans="1:21" s="18" customFormat="1" ht="33.75" customHeight="1">
      <c r="A31" s="22"/>
      <c r="B31" s="296"/>
      <c r="C31" s="25"/>
      <c r="D31" s="289"/>
      <c r="E31" s="290"/>
      <c r="F31" s="175"/>
      <c r="G31" s="294"/>
      <c r="H31" s="21"/>
      <c r="I31" s="22">
        <v>10</v>
      </c>
      <c r="J31" s="23" t="s">
        <v>161</v>
      </c>
      <c r="K31" s="294">
        <f>IF(ISERROR(VLOOKUP(J31,'KAYIT LİSTESİ'!$B$4:$H$897,2,0)),"",(VLOOKUP(J31,'KAYIT LİSTESİ'!$B$4:$H$897,2,0)))</f>
      </c>
      <c r="L31" s="25">
        <f>IF(ISERROR(VLOOKUP(J31,'KAYIT LİSTESİ'!$B$4:$H$897,4,0)),"",(VLOOKUP(J31,'KAYIT LİSTESİ'!$B$4:$H$897,4,0)))</f>
      </c>
      <c r="M31" s="51">
        <f>IF(ISERROR(VLOOKUP(J31,'KAYIT LİSTESİ'!$B$4:$H$897,5,0)),"",(VLOOKUP(J31,'KAYIT LİSTESİ'!$B$4:$H$897,5,0)))</f>
      </c>
      <c r="N31" s="51">
        <f>IF(ISERROR(VLOOKUP(J31,'KAYIT LİSTESİ'!$B$4:$H$897,6,0)),"",(VLOOKUP(J31,'KAYIT LİSTESİ'!$B$4:$H$897,6,0)))</f>
      </c>
      <c r="O31" s="175"/>
      <c r="P31" s="24"/>
      <c r="T31" s="269">
        <v>43714</v>
      </c>
      <c r="U31" s="267">
        <v>70</v>
      </c>
    </row>
    <row r="32" spans="1:21" s="18" customFormat="1" ht="33.75" customHeight="1">
      <c r="A32" s="22"/>
      <c r="B32" s="296"/>
      <c r="C32" s="25"/>
      <c r="D32" s="289"/>
      <c r="E32" s="290"/>
      <c r="F32" s="175"/>
      <c r="G32" s="294"/>
      <c r="H32" s="21"/>
      <c r="I32" s="22">
        <v>11</v>
      </c>
      <c r="J32" s="23" t="s">
        <v>162</v>
      </c>
      <c r="K32" s="294">
        <f>IF(ISERROR(VLOOKUP(J32,'KAYIT LİSTESİ'!$B$4:$H$897,2,0)),"",(VLOOKUP(J32,'KAYIT LİSTESİ'!$B$4:$H$897,2,0)))</f>
      </c>
      <c r="L32" s="25">
        <f>IF(ISERROR(VLOOKUP(J32,'KAYIT LİSTESİ'!$B$4:$H$897,4,0)),"",(VLOOKUP(J32,'KAYIT LİSTESİ'!$B$4:$H$897,4,0)))</f>
      </c>
      <c r="M32" s="51">
        <f>IF(ISERROR(VLOOKUP(J32,'KAYIT LİSTESİ'!$B$4:$H$897,5,0)),"",(VLOOKUP(J32,'KAYIT LİSTESİ'!$B$4:$H$897,5,0)))</f>
      </c>
      <c r="N32" s="51">
        <f>IF(ISERROR(VLOOKUP(J32,'KAYIT LİSTESİ'!$B$4:$H$897,6,0)),"",(VLOOKUP(J32,'KAYIT LİSTESİ'!$B$4:$H$897,6,0)))</f>
      </c>
      <c r="O32" s="175"/>
      <c r="P32" s="24"/>
      <c r="T32" s="269">
        <v>43834</v>
      </c>
      <c r="U32" s="267">
        <v>69</v>
      </c>
    </row>
    <row r="33" spans="1:21" s="18" customFormat="1" ht="33.75" customHeight="1">
      <c r="A33" s="22"/>
      <c r="B33" s="296"/>
      <c r="C33" s="25"/>
      <c r="D33" s="289"/>
      <c r="E33" s="290"/>
      <c r="F33" s="175"/>
      <c r="G33" s="294"/>
      <c r="H33" s="21"/>
      <c r="I33" s="22">
        <v>12</v>
      </c>
      <c r="J33" s="23" t="s">
        <v>163</v>
      </c>
      <c r="K33" s="294">
        <f>IF(ISERROR(VLOOKUP(J33,'KAYIT LİSTESİ'!$B$4:$H$897,2,0)),"",(VLOOKUP(J33,'KAYIT LİSTESİ'!$B$4:$H$897,2,0)))</f>
      </c>
      <c r="L33" s="25">
        <f>IF(ISERROR(VLOOKUP(J33,'KAYIT LİSTESİ'!$B$4:$H$897,4,0)),"",(VLOOKUP(J33,'KAYIT LİSTESİ'!$B$4:$H$897,4,0)))</f>
      </c>
      <c r="M33" s="51">
        <f>IF(ISERROR(VLOOKUP(J33,'KAYIT LİSTESİ'!$B$4:$H$897,5,0)),"",(VLOOKUP(J33,'KAYIT LİSTESİ'!$B$4:$H$897,5,0)))</f>
      </c>
      <c r="N33" s="51">
        <f>IF(ISERROR(VLOOKUP(J33,'KAYIT LİSTESİ'!$B$4:$H$897,6,0)),"",(VLOOKUP(J33,'KAYIT LİSTESİ'!$B$4:$H$897,6,0)))</f>
      </c>
      <c r="O33" s="175"/>
      <c r="P33" s="24"/>
      <c r="T33" s="269">
        <v>43954</v>
      </c>
      <c r="U33" s="267">
        <v>68</v>
      </c>
    </row>
    <row r="34" spans="1:21" s="18" customFormat="1" ht="33.75" customHeight="1">
      <c r="A34" s="22"/>
      <c r="B34" s="296"/>
      <c r="C34" s="25"/>
      <c r="D34" s="289"/>
      <c r="E34" s="290"/>
      <c r="F34" s="175"/>
      <c r="G34" s="294"/>
      <c r="H34" s="21"/>
      <c r="I34" s="282" t="s">
        <v>18</v>
      </c>
      <c r="J34" s="283"/>
      <c r="K34" s="283"/>
      <c r="L34" s="283"/>
      <c r="M34" s="283"/>
      <c r="N34" s="283"/>
      <c r="O34" s="283"/>
      <c r="P34" s="284"/>
      <c r="T34" s="269">
        <v>44074</v>
      </c>
      <c r="U34" s="267">
        <v>67</v>
      </c>
    </row>
    <row r="35" spans="1:21" s="18" customFormat="1" ht="33.75" customHeight="1">
      <c r="A35" s="22"/>
      <c r="B35" s="296"/>
      <c r="C35" s="25"/>
      <c r="D35" s="289"/>
      <c r="E35" s="290"/>
      <c r="F35" s="175"/>
      <c r="G35" s="294"/>
      <c r="H35" s="21"/>
      <c r="I35" s="50" t="s">
        <v>12</v>
      </c>
      <c r="J35" s="50" t="s">
        <v>61</v>
      </c>
      <c r="K35" s="50" t="s">
        <v>60</v>
      </c>
      <c r="L35" s="132" t="s">
        <v>13</v>
      </c>
      <c r="M35" s="133" t="s">
        <v>14</v>
      </c>
      <c r="N35" s="133" t="s">
        <v>424</v>
      </c>
      <c r="O35" s="174" t="s">
        <v>15</v>
      </c>
      <c r="P35" s="50" t="s">
        <v>26</v>
      </c>
      <c r="T35" s="269">
        <v>44194</v>
      </c>
      <c r="U35" s="267">
        <v>66</v>
      </c>
    </row>
    <row r="36" spans="1:21" s="18" customFormat="1" ht="33.75" customHeight="1">
      <c r="A36" s="22"/>
      <c r="B36" s="296"/>
      <c r="C36" s="25"/>
      <c r="D36" s="289"/>
      <c r="E36" s="290"/>
      <c r="F36" s="175"/>
      <c r="G36" s="294"/>
      <c r="H36" s="21"/>
      <c r="I36" s="22">
        <v>1</v>
      </c>
      <c r="J36" s="23" t="s">
        <v>164</v>
      </c>
      <c r="K36" s="294">
        <f>IF(ISERROR(VLOOKUP(J36,'KAYIT LİSTESİ'!$B$4:$H$897,2,0)),"",(VLOOKUP(J36,'KAYIT LİSTESİ'!$B$4:$H$897,2,0)))</f>
      </c>
      <c r="L36" s="25">
        <f>IF(ISERROR(VLOOKUP(J36,'KAYIT LİSTESİ'!$B$4:$H$897,4,0)),"",(VLOOKUP(J36,'KAYIT LİSTESİ'!$B$4:$H$897,4,0)))</f>
      </c>
      <c r="M36" s="51">
        <f>IF(ISERROR(VLOOKUP(J36,'KAYIT LİSTESİ'!$B$4:$H$897,5,0)),"",(VLOOKUP(J36,'KAYIT LİSTESİ'!$B$4:$H$897,5,0)))</f>
      </c>
      <c r="N36" s="51">
        <f>IF(ISERROR(VLOOKUP(J36,'KAYIT LİSTESİ'!$B$4:$H$897,6,0)),"",(VLOOKUP(J36,'KAYIT LİSTESİ'!$B$4:$H$897,6,0)))</f>
      </c>
      <c r="O36" s="175"/>
      <c r="P36" s="24"/>
      <c r="T36" s="269">
        <v>44314</v>
      </c>
      <c r="U36" s="267">
        <v>65</v>
      </c>
    </row>
    <row r="37" spans="1:21" s="18" customFormat="1" ht="33.75" customHeight="1">
      <c r="A37" s="22"/>
      <c r="B37" s="296"/>
      <c r="C37" s="25"/>
      <c r="D37" s="289"/>
      <c r="E37" s="290"/>
      <c r="F37" s="175"/>
      <c r="G37" s="294"/>
      <c r="H37" s="21"/>
      <c r="I37" s="22">
        <v>2</v>
      </c>
      <c r="J37" s="23" t="s">
        <v>165</v>
      </c>
      <c r="K37" s="294">
        <f>IF(ISERROR(VLOOKUP(J37,'KAYIT LİSTESİ'!$B$4:$H$897,2,0)),"",(VLOOKUP(J37,'KAYIT LİSTESİ'!$B$4:$H$897,2,0)))</f>
      </c>
      <c r="L37" s="25">
        <f>IF(ISERROR(VLOOKUP(J37,'KAYIT LİSTESİ'!$B$4:$H$897,4,0)),"",(VLOOKUP(J37,'KAYIT LİSTESİ'!$B$4:$H$897,4,0)))</f>
      </c>
      <c r="M37" s="51">
        <f>IF(ISERROR(VLOOKUP(J37,'KAYIT LİSTESİ'!$B$4:$H$897,5,0)),"",(VLOOKUP(J37,'KAYIT LİSTESİ'!$B$4:$H$897,5,0)))</f>
      </c>
      <c r="N37" s="51">
        <f>IF(ISERROR(VLOOKUP(J37,'KAYIT LİSTESİ'!$B$4:$H$897,6,0)),"",(VLOOKUP(J37,'KAYIT LİSTESİ'!$B$4:$H$897,6,0)))</f>
      </c>
      <c r="O37" s="175"/>
      <c r="P37" s="24"/>
      <c r="T37" s="269">
        <v>44434</v>
      </c>
      <c r="U37" s="267">
        <v>64</v>
      </c>
    </row>
    <row r="38" spans="1:21" s="18" customFormat="1" ht="33.75" customHeight="1">
      <c r="A38" s="22"/>
      <c r="B38" s="296"/>
      <c r="C38" s="25"/>
      <c r="D38" s="289"/>
      <c r="E38" s="290"/>
      <c r="F38" s="175"/>
      <c r="G38" s="294"/>
      <c r="H38" s="21"/>
      <c r="I38" s="22">
        <v>3</v>
      </c>
      <c r="J38" s="23" t="s">
        <v>166</v>
      </c>
      <c r="K38" s="294">
        <f>IF(ISERROR(VLOOKUP(J38,'KAYIT LİSTESİ'!$B$4:$H$897,2,0)),"",(VLOOKUP(J38,'KAYIT LİSTESİ'!$B$4:$H$897,2,0)))</f>
      </c>
      <c r="L38" s="25">
        <f>IF(ISERROR(VLOOKUP(J38,'KAYIT LİSTESİ'!$B$4:$H$897,4,0)),"",(VLOOKUP(J38,'KAYIT LİSTESİ'!$B$4:$H$897,4,0)))</f>
      </c>
      <c r="M38" s="51">
        <f>IF(ISERROR(VLOOKUP(J38,'KAYIT LİSTESİ'!$B$4:$H$897,5,0)),"",(VLOOKUP(J38,'KAYIT LİSTESİ'!$B$4:$H$897,5,0)))</f>
      </c>
      <c r="N38" s="51">
        <f>IF(ISERROR(VLOOKUP(J38,'KAYIT LİSTESİ'!$B$4:$H$897,6,0)),"",(VLOOKUP(J38,'KAYIT LİSTESİ'!$B$4:$H$897,6,0)))</f>
      </c>
      <c r="O38" s="175"/>
      <c r="P38" s="24"/>
      <c r="T38" s="269">
        <v>44554</v>
      </c>
      <c r="U38" s="267">
        <v>63</v>
      </c>
    </row>
    <row r="39" spans="1:21" s="18" customFormat="1" ht="33.75" customHeight="1">
      <c r="A39" s="22"/>
      <c r="B39" s="296"/>
      <c r="C39" s="25"/>
      <c r="D39" s="289"/>
      <c r="E39" s="290"/>
      <c r="F39" s="175"/>
      <c r="G39" s="294"/>
      <c r="H39" s="21"/>
      <c r="I39" s="22">
        <v>4</v>
      </c>
      <c r="J39" s="23" t="s">
        <v>167</v>
      </c>
      <c r="K39" s="294">
        <f>IF(ISERROR(VLOOKUP(J39,'KAYIT LİSTESİ'!$B$4:$H$897,2,0)),"",(VLOOKUP(J39,'KAYIT LİSTESİ'!$B$4:$H$897,2,0)))</f>
      </c>
      <c r="L39" s="25">
        <f>IF(ISERROR(VLOOKUP(J39,'KAYIT LİSTESİ'!$B$4:$H$897,4,0)),"",(VLOOKUP(J39,'KAYIT LİSTESİ'!$B$4:$H$897,4,0)))</f>
      </c>
      <c r="M39" s="51">
        <f>IF(ISERROR(VLOOKUP(J39,'KAYIT LİSTESİ'!$B$4:$H$897,5,0)),"",(VLOOKUP(J39,'KAYIT LİSTESİ'!$B$4:$H$897,5,0)))</f>
      </c>
      <c r="N39" s="51">
        <f>IF(ISERROR(VLOOKUP(J39,'KAYIT LİSTESİ'!$B$4:$H$897,6,0)),"",(VLOOKUP(J39,'KAYIT LİSTESİ'!$B$4:$H$897,6,0)))</f>
      </c>
      <c r="O39" s="175"/>
      <c r="P39" s="24"/>
      <c r="T39" s="269">
        <v>44674</v>
      </c>
      <c r="U39" s="267">
        <v>62</v>
      </c>
    </row>
    <row r="40" spans="1:21" s="18" customFormat="1" ht="33.75" customHeight="1">
      <c r="A40" s="22"/>
      <c r="B40" s="296"/>
      <c r="C40" s="25"/>
      <c r="D40" s="289"/>
      <c r="E40" s="290"/>
      <c r="F40" s="175"/>
      <c r="G40" s="294"/>
      <c r="H40" s="21"/>
      <c r="I40" s="22">
        <v>5</v>
      </c>
      <c r="J40" s="23" t="s">
        <v>168</v>
      </c>
      <c r="K40" s="294">
        <f>IF(ISERROR(VLOOKUP(J40,'KAYIT LİSTESİ'!$B$4:$H$897,2,0)),"",(VLOOKUP(J40,'KAYIT LİSTESİ'!$B$4:$H$897,2,0)))</f>
      </c>
      <c r="L40" s="25">
        <f>IF(ISERROR(VLOOKUP(J40,'KAYIT LİSTESİ'!$B$4:$H$897,4,0)),"",(VLOOKUP(J40,'KAYIT LİSTESİ'!$B$4:$H$897,4,0)))</f>
      </c>
      <c r="M40" s="51">
        <f>IF(ISERROR(VLOOKUP(J40,'KAYIT LİSTESİ'!$B$4:$H$897,5,0)),"",(VLOOKUP(J40,'KAYIT LİSTESİ'!$B$4:$H$897,5,0)))</f>
      </c>
      <c r="N40" s="51">
        <f>IF(ISERROR(VLOOKUP(J40,'KAYIT LİSTESİ'!$B$4:$H$897,6,0)),"",(VLOOKUP(J40,'KAYIT LİSTESİ'!$B$4:$H$897,6,0)))</f>
      </c>
      <c r="O40" s="175"/>
      <c r="P40" s="24"/>
      <c r="T40" s="269">
        <v>44794</v>
      </c>
      <c r="U40" s="267">
        <v>61</v>
      </c>
    </row>
    <row r="41" spans="1:21" s="18" customFormat="1" ht="33.75" customHeight="1">
      <c r="A41" s="22"/>
      <c r="B41" s="296"/>
      <c r="C41" s="25"/>
      <c r="D41" s="289"/>
      <c r="E41" s="290"/>
      <c r="F41" s="175"/>
      <c r="G41" s="294"/>
      <c r="H41" s="21"/>
      <c r="I41" s="22">
        <v>6</v>
      </c>
      <c r="J41" s="23" t="s">
        <v>169</v>
      </c>
      <c r="K41" s="294">
        <f>IF(ISERROR(VLOOKUP(J41,'KAYIT LİSTESİ'!$B$4:$H$897,2,0)),"",(VLOOKUP(J41,'KAYIT LİSTESİ'!$B$4:$H$897,2,0)))</f>
      </c>
      <c r="L41" s="25">
        <f>IF(ISERROR(VLOOKUP(J41,'KAYIT LİSTESİ'!$B$4:$H$897,4,0)),"",(VLOOKUP(J41,'KAYIT LİSTESİ'!$B$4:$H$897,4,0)))</f>
      </c>
      <c r="M41" s="51">
        <f>IF(ISERROR(VLOOKUP(J41,'KAYIT LİSTESİ'!$B$4:$H$897,5,0)),"",(VLOOKUP(J41,'KAYIT LİSTESİ'!$B$4:$H$897,5,0)))</f>
      </c>
      <c r="N41" s="51">
        <f>IF(ISERROR(VLOOKUP(J41,'KAYIT LİSTESİ'!$B$4:$H$897,6,0)),"",(VLOOKUP(J41,'KAYIT LİSTESİ'!$B$4:$H$897,6,0)))</f>
      </c>
      <c r="O41" s="175"/>
      <c r="P41" s="24"/>
      <c r="T41" s="269">
        <v>44914</v>
      </c>
      <c r="U41" s="267">
        <v>60</v>
      </c>
    </row>
    <row r="42" spans="1:21" s="18" customFormat="1" ht="33.75" customHeight="1">
      <c r="A42" s="22"/>
      <c r="B42" s="296"/>
      <c r="C42" s="25"/>
      <c r="D42" s="289"/>
      <c r="E42" s="290"/>
      <c r="F42" s="175"/>
      <c r="G42" s="294"/>
      <c r="H42" s="21"/>
      <c r="I42" s="22">
        <v>7</v>
      </c>
      <c r="J42" s="23" t="s">
        <v>170</v>
      </c>
      <c r="K42" s="294">
        <f>IF(ISERROR(VLOOKUP(J42,'KAYIT LİSTESİ'!$B$4:$H$897,2,0)),"",(VLOOKUP(J42,'KAYIT LİSTESİ'!$B$4:$H$897,2,0)))</f>
      </c>
      <c r="L42" s="25">
        <f>IF(ISERROR(VLOOKUP(J42,'KAYIT LİSTESİ'!$B$4:$H$897,4,0)),"",(VLOOKUP(J42,'KAYIT LİSTESİ'!$B$4:$H$897,4,0)))</f>
      </c>
      <c r="M42" s="51">
        <f>IF(ISERROR(VLOOKUP(J42,'KAYIT LİSTESİ'!$B$4:$H$897,5,0)),"",(VLOOKUP(J42,'KAYIT LİSTESİ'!$B$4:$H$897,5,0)))</f>
      </c>
      <c r="N42" s="51">
        <f>IF(ISERROR(VLOOKUP(J42,'KAYIT LİSTESİ'!$B$4:$H$897,6,0)),"",(VLOOKUP(J42,'KAYIT LİSTESİ'!$B$4:$H$897,6,0)))</f>
      </c>
      <c r="O42" s="175"/>
      <c r="P42" s="24"/>
      <c r="T42" s="269">
        <v>45064</v>
      </c>
      <c r="U42" s="267">
        <v>59</v>
      </c>
    </row>
    <row r="43" spans="1:21" s="18" customFormat="1" ht="33.75" customHeight="1">
      <c r="A43" s="22"/>
      <c r="B43" s="296"/>
      <c r="C43" s="25"/>
      <c r="D43" s="289"/>
      <c r="E43" s="290"/>
      <c r="F43" s="175"/>
      <c r="G43" s="294"/>
      <c r="H43" s="21"/>
      <c r="I43" s="22">
        <v>8</v>
      </c>
      <c r="J43" s="23" t="s">
        <v>171</v>
      </c>
      <c r="K43" s="294">
        <f>IF(ISERROR(VLOOKUP(J43,'KAYIT LİSTESİ'!$B$4:$H$897,2,0)),"",(VLOOKUP(J43,'KAYIT LİSTESİ'!$B$4:$H$897,2,0)))</f>
      </c>
      <c r="L43" s="25">
        <f>IF(ISERROR(VLOOKUP(J43,'KAYIT LİSTESİ'!$B$4:$H$897,4,0)),"",(VLOOKUP(J43,'KAYIT LİSTESİ'!$B$4:$H$897,4,0)))</f>
      </c>
      <c r="M43" s="51">
        <f>IF(ISERROR(VLOOKUP(J43,'KAYIT LİSTESİ'!$B$4:$H$897,5,0)),"",(VLOOKUP(J43,'KAYIT LİSTESİ'!$B$4:$H$897,5,0)))</f>
      </c>
      <c r="N43" s="51">
        <f>IF(ISERROR(VLOOKUP(J43,'KAYIT LİSTESİ'!$B$4:$H$897,6,0)),"",(VLOOKUP(J43,'KAYIT LİSTESİ'!$B$4:$H$897,6,0)))</f>
      </c>
      <c r="O43" s="175"/>
      <c r="P43" s="24"/>
      <c r="T43" s="269">
        <v>45214</v>
      </c>
      <c r="U43" s="267">
        <v>58</v>
      </c>
    </row>
    <row r="44" spans="1:21" s="18" customFormat="1" ht="33.75" customHeight="1">
      <c r="A44" s="22"/>
      <c r="B44" s="296"/>
      <c r="C44" s="25"/>
      <c r="D44" s="289"/>
      <c r="E44" s="290"/>
      <c r="F44" s="175"/>
      <c r="G44" s="294"/>
      <c r="H44" s="21"/>
      <c r="I44" s="22">
        <v>9</v>
      </c>
      <c r="J44" s="23" t="s">
        <v>172</v>
      </c>
      <c r="K44" s="294">
        <f>IF(ISERROR(VLOOKUP(J44,'KAYIT LİSTESİ'!$B$4:$H$897,2,0)),"",(VLOOKUP(J44,'KAYIT LİSTESİ'!$B$4:$H$897,2,0)))</f>
      </c>
      <c r="L44" s="25">
        <f>IF(ISERROR(VLOOKUP(J44,'KAYIT LİSTESİ'!$B$4:$H$897,4,0)),"",(VLOOKUP(J44,'KAYIT LİSTESİ'!$B$4:$H$897,4,0)))</f>
      </c>
      <c r="M44" s="51">
        <f>IF(ISERROR(VLOOKUP(J44,'KAYIT LİSTESİ'!$B$4:$H$897,5,0)),"",(VLOOKUP(J44,'KAYIT LİSTESİ'!$B$4:$H$897,5,0)))</f>
      </c>
      <c r="N44" s="51">
        <f>IF(ISERROR(VLOOKUP(J44,'KAYIT LİSTESİ'!$B$4:$H$897,6,0)),"",(VLOOKUP(J44,'KAYIT LİSTESİ'!$B$4:$H$897,6,0)))</f>
      </c>
      <c r="O44" s="175"/>
      <c r="P44" s="24"/>
      <c r="T44" s="269">
        <v>45364</v>
      </c>
      <c r="U44" s="267">
        <v>57</v>
      </c>
    </row>
    <row r="45" spans="1:21" s="18" customFormat="1" ht="33.75" customHeight="1">
      <c r="A45" s="22"/>
      <c r="B45" s="296"/>
      <c r="C45" s="25"/>
      <c r="D45" s="289"/>
      <c r="E45" s="290"/>
      <c r="F45" s="175"/>
      <c r="G45" s="294"/>
      <c r="H45" s="21"/>
      <c r="I45" s="22">
        <v>10</v>
      </c>
      <c r="J45" s="23" t="s">
        <v>173</v>
      </c>
      <c r="K45" s="294">
        <f>IF(ISERROR(VLOOKUP(J45,'KAYIT LİSTESİ'!$B$4:$H$897,2,0)),"",(VLOOKUP(J45,'KAYIT LİSTESİ'!$B$4:$H$897,2,0)))</f>
      </c>
      <c r="L45" s="25">
        <f>IF(ISERROR(VLOOKUP(J45,'KAYIT LİSTESİ'!$B$4:$H$897,4,0)),"",(VLOOKUP(J45,'KAYIT LİSTESİ'!$B$4:$H$897,4,0)))</f>
      </c>
      <c r="M45" s="51">
        <f>IF(ISERROR(VLOOKUP(J45,'KAYIT LİSTESİ'!$B$4:$H$897,5,0)),"",(VLOOKUP(J45,'KAYIT LİSTESİ'!$B$4:$H$897,5,0)))</f>
      </c>
      <c r="N45" s="51">
        <f>IF(ISERROR(VLOOKUP(J45,'KAYIT LİSTESİ'!$B$4:$H$897,6,0)),"",(VLOOKUP(J45,'KAYIT LİSTESİ'!$B$4:$H$897,6,0)))</f>
      </c>
      <c r="O45" s="175"/>
      <c r="P45" s="24"/>
      <c r="T45" s="269">
        <v>45514</v>
      </c>
      <c r="U45" s="267">
        <v>56</v>
      </c>
    </row>
    <row r="46" spans="1:21" s="18" customFormat="1" ht="33.75" customHeight="1">
      <c r="A46" s="22"/>
      <c r="B46" s="296"/>
      <c r="C46" s="25"/>
      <c r="D46" s="289"/>
      <c r="E46" s="290"/>
      <c r="F46" s="175"/>
      <c r="G46" s="294"/>
      <c r="H46" s="21"/>
      <c r="I46" s="22">
        <v>11</v>
      </c>
      <c r="J46" s="23" t="s">
        <v>174</v>
      </c>
      <c r="K46" s="294">
        <f>IF(ISERROR(VLOOKUP(J46,'KAYIT LİSTESİ'!$B$4:$H$897,2,0)),"",(VLOOKUP(J46,'KAYIT LİSTESİ'!$B$4:$H$897,2,0)))</f>
      </c>
      <c r="L46" s="25">
        <f>IF(ISERROR(VLOOKUP(J46,'KAYIT LİSTESİ'!$B$4:$H$897,4,0)),"",(VLOOKUP(J46,'KAYIT LİSTESİ'!$B$4:$H$897,4,0)))</f>
      </c>
      <c r="M46" s="51">
        <f>IF(ISERROR(VLOOKUP(J46,'KAYIT LİSTESİ'!$B$4:$H$897,5,0)),"",(VLOOKUP(J46,'KAYIT LİSTESİ'!$B$4:$H$897,5,0)))</f>
      </c>
      <c r="N46" s="51">
        <f>IF(ISERROR(VLOOKUP(J46,'KAYIT LİSTESİ'!$B$4:$H$897,6,0)),"",(VLOOKUP(J46,'KAYIT LİSTESİ'!$B$4:$H$897,6,0)))</f>
      </c>
      <c r="O46" s="175"/>
      <c r="P46" s="24"/>
      <c r="T46" s="269">
        <v>45664</v>
      </c>
      <c r="U46" s="267">
        <v>55</v>
      </c>
    </row>
    <row r="47" spans="1:21" s="18" customFormat="1" ht="33.75" customHeight="1">
      <c r="A47" s="22"/>
      <c r="B47" s="296"/>
      <c r="C47" s="25"/>
      <c r="D47" s="289"/>
      <c r="E47" s="290"/>
      <c r="F47" s="175"/>
      <c r="G47" s="294"/>
      <c r="H47" s="21"/>
      <c r="I47" s="22">
        <v>12</v>
      </c>
      <c r="J47" s="23" t="s">
        <v>175</v>
      </c>
      <c r="K47" s="294">
        <f>IF(ISERROR(VLOOKUP(J47,'KAYIT LİSTESİ'!$B$4:$H$897,2,0)),"",(VLOOKUP(J47,'KAYIT LİSTESİ'!$B$4:$H$897,2,0)))</f>
      </c>
      <c r="L47" s="25">
        <f>IF(ISERROR(VLOOKUP(J47,'KAYIT LİSTESİ'!$B$4:$H$897,4,0)),"",(VLOOKUP(J47,'KAYIT LİSTESİ'!$B$4:$H$897,4,0)))</f>
      </c>
      <c r="M47" s="51">
        <f>IF(ISERROR(VLOOKUP(J47,'KAYIT LİSTESİ'!$B$4:$H$897,5,0)),"",(VLOOKUP(J47,'KAYIT LİSTESİ'!$B$4:$H$897,5,0)))</f>
      </c>
      <c r="N47" s="51">
        <f>IF(ISERROR(VLOOKUP(J47,'KAYIT LİSTESİ'!$B$4:$H$897,6,0)),"",(VLOOKUP(J47,'KAYIT LİSTESİ'!$B$4:$H$897,6,0)))</f>
      </c>
      <c r="O47" s="175"/>
      <c r="P47" s="24"/>
      <c r="T47" s="269">
        <v>45814</v>
      </c>
      <c r="U47" s="267">
        <v>54</v>
      </c>
    </row>
    <row r="48" spans="1:21" ht="7.5" customHeight="1">
      <c r="A48" s="36"/>
      <c r="B48" s="36"/>
      <c r="C48" s="37"/>
      <c r="D48" s="58"/>
      <c r="E48" s="38"/>
      <c r="F48" s="181"/>
      <c r="G48" s="40"/>
      <c r="I48" s="41"/>
      <c r="J48" s="42"/>
      <c r="K48" s="43"/>
      <c r="L48" s="44"/>
      <c r="M48" s="54"/>
      <c r="N48" s="54"/>
      <c r="O48" s="176"/>
      <c r="P48" s="43"/>
      <c r="T48" s="269">
        <v>52614</v>
      </c>
      <c r="U48" s="267">
        <v>39</v>
      </c>
    </row>
    <row r="49" spans="1:21" ht="14.25" customHeight="1">
      <c r="A49" s="30" t="s">
        <v>19</v>
      </c>
      <c r="B49" s="30"/>
      <c r="C49" s="30"/>
      <c r="D49" s="59"/>
      <c r="E49" s="52" t="s">
        <v>0</v>
      </c>
      <c r="F49" s="182" t="s">
        <v>1</v>
      </c>
      <c r="G49" s="27"/>
      <c r="H49" s="31" t="s">
        <v>2</v>
      </c>
      <c r="I49" s="31"/>
      <c r="J49" s="31"/>
      <c r="K49" s="31"/>
      <c r="M49" s="55" t="s">
        <v>3</v>
      </c>
      <c r="N49" s="56" t="s">
        <v>3</v>
      </c>
      <c r="O49" s="177" t="s">
        <v>3</v>
      </c>
      <c r="P49" s="30"/>
      <c r="Q49" s="32"/>
      <c r="T49" s="269">
        <v>52814</v>
      </c>
      <c r="U49" s="267">
        <v>38</v>
      </c>
    </row>
    <row r="50" spans="20:21" ht="12.75">
      <c r="T50" s="269">
        <v>53014</v>
      </c>
      <c r="U50" s="267">
        <v>37</v>
      </c>
    </row>
    <row r="51" spans="20:21" ht="12.75">
      <c r="T51" s="269">
        <v>53214</v>
      </c>
      <c r="U51" s="267">
        <v>36</v>
      </c>
    </row>
    <row r="52" spans="20:21" ht="12.75">
      <c r="T52" s="269">
        <v>53514</v>
      </c>
      <c r="U52" s="267">
        <v>35</v>
      </c>
    </row>
    <row r="53" spans="20:21" ht="12.75">
      <c r="T53" s="269">
        <v>53814</v>
      </c>
      <c r="U53" s="267">
        <v>34</v>
      </c>
    </row>
    <row r="54" spans="20:21" ht="12.75">
      <c r="T54" s="269">
        <v>54114</v>
      </c>
      <c r="U54" s="267">
        <v>33</v>
      </c>
    </row>
    <row r="55" spans="20:21" ht="12.75">
      <c r="T55" s="269">
        <v>54414</v>
      </c>
      <c r="U55" s="267">
        <v>32</v>
      </c>
    </row>
    <row r="56" spans="20:21" ht="12.75">
      <c r="T56" s="269">
        <v>54814</v>
      </c>
      <c r="U56" s="267">
        <v>31</v>
      </c>
    </row>
    <row r="57" spans="20:21" ht="12.75">
      <c r="T57" s="269">
        <v>55214</v>
      </c>
      <c r="U57" s="267">
        <v>30</v>
      </c>
    </row>
    <row r="58" spans="20:21" ht="12.75">
      <c r="T58" s="269">
        <v>55614</v>
      </c>
      <c r="U58" s="267">
        <v>29</v>
      </c>
    </row>
    <row r="59" spans="20:21" ht="12.75">
      <c r="T59" s="269">
        <v>60014</v>
      </c>
      <c r="U59" s="267">
        <v>28</v>
      </c>
    </row>
    <row r="60" spans="20:21" ht="12.75">
      <c r="T60" s="269">
        <v>60414</v>
      </c>
      <c r="U60" s="267">
        <v>27</v>
      </c>
    </row>
    <row r="61" spans="20:21" ht="12.75">
      <c r="T61" s="269">
        <v>60814</v>
      </c>
      <c r="U61" s="267">
        <v>26</v>
      </c>
    </row>
    <row r="62" spans="20:21" ht="12.75">
      <c r="T62" s="269">
        <v>61214</v>
      </c>
      <c r="U62" s="267">
        <v>25</v>
      </c>
    </row>
    <row r="63" spans="20:21" ht="12.75">
      <c r="T63" s="269">
        <v>61614</v>
      </c>
      <c r="U63" s="267">
        <v>24</v>
      </c>
    </row>
    <row r="64" spans="20:21" ht="12.75">
      <c r="T64" s="269">
        <v>62014</v>
      </c>
      <c r="U64" s="267">
        <v>23</v>
      </c>
    </row>
    <row r="65" spans="20:21" ht="12.75">
      <c r="T65" s="269">
        <v>62414</v>
      </c>
      <c r="U65" s="267">
        <v>22</v>
      </c>
    </row>
    <row r="66" spans="20:21" ht="12.75">
      <c r="T66" s="269">
        <v>62814</v>
      </c>
      <c r="U66" s="267">
        <v>21</v>
      </c>
    </row>
    <row r="67" spans="20:21" ht="12.75">
      <c r="T67" s="269">
        <v>63214</v>
      </c>
      <c r="U67" s="267">
        <v>20</v>
      </c>
    </row>
    <row r="68" spans="20:21" ht="12.75">
      <c r="T68" s="269">
        <v>63614</v>
      </c>
      <c r="U68" s="267">
        <v>19</v>
      </c>
    </row>
    <row r="69" spans="20:21" ht="12.75">
      <c r="T69" s="269">
        <v>64014</v>
      </c>
      <c r="U69" s="267">
        <v>18</v>
      </c>
    </row>
    <row r="70" spans="20:21" ht="12.75">
      <c r="T70" s="269">
        <v>64414</v>
      </c>
      <c r="U70" s="267">
        <v>17</v>
      </c>
    </row>
    <row r="71" spans="20:21" ht="12.75">
      <c r="T71" s="269">
        <v>64814</v>
      </c>
      <c r="U71" s="267">
        <v>16</v>
      </c>
    </row>
    <row r="72" spans="20:21" ht="12.75">
      <c r="T72" s="269">
        <v>65214</v>
      </c>
      <c r="U72" s="267">
        <v>15</v>
      </c>
    </row>
    <row r="73" spans="20:21" ht="12.75">
      <c r="T73" s="269">
        <v>65614</v>
      </c>
      <c r="U73" s="267">
        <v>14</v>
      </c>
    </row>
    <row r="74" spans="20:21" ht="12.75">
      <c r="T74" s="269">
        <v>70014</v>
      </c>
      <c r="U74" s="267">
        <v>13</v>
      </c>
    </row>
    <row r="75" spans="20:21" ht="12.75">
      <c r="T75" s="269">
        <v>70414</v>
      </c>
      <c r="U75" s="267">
        <v>12</v>
      </c>
    </row>
    <row r="76" spans="20:21" ht="12.75">
      <c r="T76" s="269">
        <v>70914</v>
      </c>
      <c r="U76" s="267">
        <v>11</v>
      </c>
    </row>
    <row r="77" spans="20:21" ht="12.75">
      <c r="T77" s="269">
        <v>71414</v>
      </c>
      <c r="U77" s="267">
        <v>10</v>
      </c>
    </row>
    <row r="78" spans="20:21" ht="12.75">
      <c r="T78" s="269">
        <v>71914</v>
      </c>
      <c r="U78" s="267">
        <v>9</v>
      </c>
    </row>
    <row r="79" spans="20:21" ht="12.75">
      <c r="T79" s="269">
        <v>72414</v>
      </c>
      <c r="U79" s="267">
        <v>8</v>
      </c>
    </row>
    <row r="80" spans="20:21" ht="12.75">
      <c r="T80" s="269">
        <v>72914</v>
      </c>
      <c r="U80" s="267">
        <v>7</v>
      </c>
    </row>
    <row r="81" spans="20:21" ht="12.75">
      <c r="T81" s="269">
        <v>73414</v>
      </c>
      <c r="U81" s="267">
        <v>6</v>
      </c>
    </row>
    <row r="82" spans="20:21" ht="12.75">
      <c r="T82" s="269">
        <v>73914</v>
      </c>
      <c r="U82" s="267">
        <v>5</v>
      </c>
    </row>
    <row r="83" spans="20:21" ht="12.75">
      <c r="T83" s="269">
        <v>74414</v>
      </c>
      <c r="U83" s="267">
        <v>4</v>
      </c>
    </row>
    <row r="84" spans="20:21" ht="12.75">
      <c r="T84" s="269">
        <v>74914</v>
      </c>
      <c r="U84" s="267">
        <v>3</v>
      </c>
    </row>
    <row r="85" spans="20:21" ht="12.75">
      <c r="T85" s="269">
        <v>75414</v>
      </c>
      <c r="U85" s="267">
        <v>2</v>
      </c>
    </row>
    <row r="86" spans="20:21" ht="12.75">
      <c r="T86" s="269">
        <v>80014</v>
      </c>
      <c r="U86" s="267">
        <v>1</v>
      </c>
    </row>
  </sheetData>
  <sheetProtection/>
  <mergeCells count="18">
    <mergeCell ref="A6:A7"/>
    <mergeCell ref="B6:B7"/>
    <mergeCell ref="A1:P1"/>
    <mergeCell ref="A2:P2"/>
    <mergeCell ref="A3:C3"/>
    <mergeCell ref="D3:E3"/>
    <mergeCell ref="F3:G3"/>
    <mergeCell ref="A4:C4"/>
    <mergeCell ref="D4:E4"/>
    <mergeCell ref="N3:P3"/>
    <mergeCell ref="F6:F7"/>
    <mergeCell ref="C6:C7"/>
    <mergeCell ref="D6:D7"/>
    <mergeCell ref="E6:E7"/>
    <mergeCell ref="I3:L3"/>
    <mergeCell ref="N4:P4"/>
    <mergeCell ref="N5:P5"/>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tabColor rgb="FFFFC000"/>
  </sheetPr>
  <dimension ref="A1:U88"/>
  <sheetViews>
    <sheetView view="pageBreakPreview" zoomScale="80" zoomScaleSheetLayoutView="80" zoomScalePageLayoutView="0" workbookViewId="0" topLeftCell="A7">
      <selection activeCell="K14" sqref="K14"/>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30.8515625" style="53" customWidth="1"/>
    <col min="6" max="6" width="9.28125" style="328"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4.7109375" style="57" bestFit="1" customWidth="1"/>
    <col min="14" max="14" width="30.57421875" style="57" customWidth="1"/>
    <col min="15" max="15" width="9.57421875" style="328" customWidth="1"/>
    <col min="16" max="16" width="7.7109375" style="20" customWidth="1"/>
    <col min="17" max="17" width="5.7109375" style="20" customWidth="1"/>
    <col min="18" max="19" width="9.140625" style="20" customWidth="1"/>
    <col min="20" max="20" width="9.140625" style="266" hidden="1" customWidth="1"/>
    <col min="21" max="21" width="9.140625" style="267" hidden="1" customWidth="1"/>
    <col min="22" max="16384" width="9.140625" style="20" customWidth="1"/>
  </cols>
  <sheetData>
    <row r="1" spans="1:21" s="9" customFormat="1" ht="53.25" customHeight="1">
      <c r="A1" s="437" t="str">
        <f>('YARIŞMA BİLGİLERİ'!A2)</f>
        <v>Türkiye Atletizm Federasyonu
Ankara Atletizm İl Temsilciliği</v>
      </c>
      <c r="B1" s="437"/>
      <c r="C1" s="437"/>
      <c r="D1" s="437"/>
      <c r="E1" s="437"/>
      <c r="F1" s="437"/>
      <c r="G1" s="437"/>
      <c r="H1" s="437"/>
      <c r="I1" s="437"/>
      <c r="J1" s="437"/>
      <c r="K1" s="437"/>
      <c r="L1" s="437"/>
      <c r="M1" s="437"/>
      <c r="N1" s="437"/>
      <c r="O1" s="437"/>
      <c r="P1" s="437"/>
      <c r="T1" s="265">
        <v>1370</v>
      </c>
      <c r="U1" s="264">
        <v>100</v>
      </c>
    </row>
    <row r="2" spans="1:21" s="9" customFormat="1" ht="24.75" customHeight="1">
      <c r="A2" s="454" t="str">
        <f>'YARIŞMA BİLGİLERİ'!F19</f>
        <v>1.Lig 1.Kademe Yarışmaları</v>
      </c>
      <c r="B2" s="454"/>
      <c r="C2" s="454"/>
      <c r="D2" s="454"/>
      <c r="E2" s="454"/>
      <c r="F2" s="454"/>
      <c r="G2" s="454"/>
      <c r="H2" s="454"/>
      <c r="I2" s="454"/>
      <c r="J2" s="454"/>
      <c r="K2" s="454"/>
      <c r="L2" s="454"/>
      <c r="M2" s="454"/>
      <c r="N2" s="454"/>
      <c r="O2" s="454"/>
      <c r="P2" s="454"/>
      <c r="T2" s="265">
        <v>1374</v>
      </c>
      <c r="U2" s="264">
        <v>99</v>
      </c>
    </row>
    <row r="3" spans="1:21" s="11" customFormat="1" ht="21.75" customHeight="1">
      <c r="A3" s="455" t="s">
        <v>75</v>
      </c>
      <c r="B3" s="455"/>
      <c r="C3" s="455"/>
      <c r="D3" s="456" t="str">
        <f>'YARIŞMA PROGRAMI'!C14</f>
        <v>3000 Metre Engelli</v>
      </c>
      <c r="E3" s="456"/>
      <c r="F3" s="457"/>
      <c r="G3" s="457"/>
      <c r="H3" s="10"/>
      <c r="I3" s="446"/>
      <c r="J3" s="446"/>
      <c r="K3" s="446"/>
      <c r="L3" s="446"/>
      <c r="M3" s="82" t="s">
        <v>319</v>
      </c>
      <c r="N3" s="460" t="str">
        <f>'YARIŞMA PROGRAMI'!E14</f>
        <v>Gülcan MINGIR  9:13.53</v>
      </c>
      <c r="O3" s="460"/>
      <c r="P3" s="460"/>
      <c r="T3" s="265">
        <v>1378</v>
      </c>
      <c r="U3" s="264">
        <v>98</v>
      </c>
    </row>
    <row r="4" spans="1:21" s="11" customFormat="1" ht="17.25" customHeight="1">
      <c r="A4" s="458" t="s">
        <v>65</v>
      </c>
      <c r="B4" s="458"/>
      <c r="C4" s="458"/>
      <c r="D4" s="459" t="str">
        <f>'YARIŞMA BİLGİLERİ'!F21</f>
        <v>1. lig Bayanlar</v>
      </c>
      <c r="E4" s="459"/>
      <c r="F4" s="329"/>
      <c r="G4" s="33"/>
      <c r="H4" s="33"/>
      <c r="I4" s="33"/>
      <c r="J4" s="33"/>
      <c r="K4" s="33"/>
      <c r="L4" s="34"/>
      <c r="M4" s="83" t="s">
        <v>73</v>
      </c>
      <c r="N4" s="447" t="str">
        <f>'YARIŞMA PROGRAMI'!B14</f>
        <v>24 Ağustos 2013 - 17.55</v>
      </c>
      <c r="O4" s="447"/>
      <c r="P4" s="447"/>
      <c r="T4" s="265">
        <v>1382</v>
      </c>
      <c r="U4" s="264">
        <v>97</v>
      </c>
    </row>
    <row r="5" spans="1:21" s="9" customFormat="1" ht="19.5" customHeight="1">
      <c r="A5" s="12"/>
      <c r="B5" s="12"/>
      <c r="C5" s="13"/>
      <c r="D5" s="14"/>
      <c r="E5" s="15"/>
      <c r="F5" s="330"/>
      <c r="G5" s="15"/>
      <c r="H5" s="15"/>
      <c r="I5" s="12"/>
      <c r="J5" s="12"/>
      <c r="K5" s="12"/>
      <c r="L5" s="16"/>
      <c r="M5" s="17"/>
      <c r="N5" s="448">
        <f ca="1">NOW()</f>
        <v>41510.89800451389</v>
      </c>
      <c r="O5" s="448"/>
      <c r="P5" s="448"/>
      <c r="T5" s="265">
        <v>1386</v>
      </c>
      <c r="U5" s="264">
        <v>96</v>
      </c>
    </row>
    <row r="6" spans="1:21" s="18" customFormat="1" ht="24.75" customHeight="1">
      <c r="A6" s="451" t="s">
        <v>12</v>
      </c>
      <c r="B6" s="452" t="s">
        <v>60</v>
      </c>
      <c r="C6" s="445" t="s">
        <v>72</v>
      </c>
      <c r="D6" s="444" t="s">
        <v>14</v>
      </c>
      <c r="E6" s="444" t="s">
        <v>424</v>
      </c>
      <c r="F6" s="472" t="s">
        <v>15</v>
      </c>
      <c r="G6" s="449" t="s">
        <v>138</v>
      </c>
      <c r="I6" s="282" t="s">
        <v>16</v>
      </c>
      <c r="J6" s="283"/>
      <c r="K6" s="283"/>
      <c r="L6" s="283"/>
      <c r="M6" s="286" t="s">
        <v>309</v>
      </c>
      <c r="N6" s="287"/>
      <c r="O6" s="323"/>
      <c r="P6" s="284"/>
      <c r="T6" s="266">
        <v>1390</v>
      </c>
      <c r="U6" s="267">
        <v>95</v>
      </c>
    </row>
    <row r="7" spans="1:21" ht="26.25" customHeight="1">
      <c r="A7" s="451"/>
      <c r="B7" s="453"/>
      <c r="C7" s="445"/>
      <c r="D7" s="444"/>
      <c r="E7" s="444"/>
      <c r="F7" s="472"/>
      <c r="G7" s="450"/>
      <c r="H7" s="19"/>
      <c r="I7" s="50" t="s">
        <v>12</v>
      </c>
      <c r="J7" s="47" t="s">
        <v>61</v>
      </c>
      <c r="K7" s="47" t="s">
        <v>60</v>
      </c>
      <c r="L7" s="48" t="s">
        <v>13</v>
      </c>
      <c r="M7" s="49" t="s">
        <v>14</v>
      </c>
      <c r="N7" s="49" t="s">
        <v>424</v>
      </c>
      <c r="O7" s="324" t="s">
        <v>15</v>
      </c>
      <c r="P7" s="47" t="s">
        <v>26</v>
      </c>
      <c r="T7" s="266">
        <v>1394</v>
      </c>
      <c r="U7" s="267">
        <v>94</v>
      </c>
    </row>
    <row r="8" spans="1:21" s="18" customFormat="1" ht="48" customHeight="1">
      <c r="A8" s="22">
        <v>1</v>
      </c>
      <c r="B8" s="296">
        <v>637</v>
      </c>
      <c r="C8" s="25">
        <v>32209</v>
      </c>
      <c r="D8" s="289" t="s">
        <v>483</v>
      </c>
      <c r="E8" s="290" t="s">
        <v>479</v>
      </c>
      <c r="F8" s="325">
        <v>120113</v>
      </c>
      <c r="G8" s="294">
        <v>8</v>
      </c>
      <c r="H8" s="21"/>
      <c r="I8" s="22">
        <v>1</v>
      </c>
      <c r="J8" s="23" t="s">
        <v>326</v>
      </c>
      <c r="K8" s="294">
        <f>IF(ISERROR(VLOOKUP(J8,'KAYIT LİSTESİ'!$B$4:$H$897,2,0)),"",(VLOOKUP(J8,'KAYIT LİSTESİ'!$B$4:$H$897,2,0)))</f>
        <v>664</v>
      </c>
      <c r="L8" s="25">
        <f>IF(ISERROR(VLOOKUP(J8,'KAYIT LİSTESİ'!$B$4:$H$897,4,0)),"",(VLOOKUP(J8,'KAYIT LİSTESİ'!$B$4:$H$897,4,0)))</f>
        <v>35171</v>
      </c>
      <c r="M8" s="51" t="str">
        <f>IF(ISERROR(VLOOKUP(J8,'KAYIT LİSTESİ'!$B$4:$H$897,5,0)),"",(VLOOKUP(J8,'KAYIT LİSTESİ'!$B$4:$H$897,5,0)))</f>
        <v>ARZU İPER</v>
      </c>
      <c r="N8" s="51" t="str">
        <f>IF(ISERROR(VLOOKUP(J8,'KAYIT LİSTESİ'!$B$4:$H$897,6,0)),"",(VLOOKUP(J8,'KAYIT LİSTESİ'!$B$4:$H$897,6,0)))</f>
        <v>BURSA-OSMANGAZİ BLD.SP.</v>
      </c>
      <c r="O8" s="325"/>
      <c r="P8" s="24"/>
      <c r="T8" s="266">
        <v>1398</v>
      </c>
      <c r="U8" s="267">
        <v>93</v>
      </c>
    </row>
    <row r="9" spans="1:21" s="18" customFormat="1" ht="48" customHeight="1">
      <c r="A9" s="22">
        <v>2</v>
      </c>
      <c r="B9" s="296">
        <v>664</v>
      </c>
      <c r="C9" s="25">
        <v>35171</v>
      </c>
      <c r="D9" s="289" t="s">
        <v>525</v>
      </c>
      <c r="E9" s="290" t="s">
        <v>520</v>
      </c>
      <c r="F9" s="325">
        <v>123951</v>
      </c>
      <c r="G9" s="294">
        <v>7</v>
      </c>
      <c r="H9" s="21"/>
      <c r="I9" s="22">
        <v>2</v>
      </c>
      <c r="J9" s="23" t="s">
        <v>327</v>
      </c>
      <c r="K9" s="294">
        <f>IF(ISERROR(VLOOKUP(J9,'KAYIT LİSTESİ'!$B$4:$H$897,2,0)),"",(VLOOKUP(J9,'KAYIT LİSTESİ'!$B$4:$H$897,2,0)))</f>
        <v>610</v>
      </c>
      <c r="L9" s="25">
        <f>IF(ISERROR(VLOOKUP(J9,'KAYIT LİSTESİ'!$B$4:$H$897,4,0)),"",(VLOOKUP(J9,'KAYIT LİSTESİ'!$B$4:$H$897,4,0)))</f>
        <v>32626</v>
      </c>
      <c r="M9" s="51" t="str">
        <f>IF(ISERROR(VLOOKUP(J9,'KAYIT LİSTESİ'!$B$4:$H$897,5,0)),"",(VLOOKUP(J9,'KAYIT LİSTESİ'!$B$4:$H$897,5,0)))</f>
        <v>BÜŞRA ERGEN</v>
      </c>
      <c r="N9" s="51" t="str">
        <f>IF(ISERROR(VLOOKUP(J9,'KAYIT LİSTESİ'!$B$4:$H$897,6,0)),"",(VLOOKUP(J9,'KAYIT LİSTESİ'!$B$4:$H$897,6,0)))</f>
        <v>İZMİT-MASTER ATLETİZM KLB.</v>
      </c>
      <c r="O9" s="325"/>
      <c r="P9" s="24"/>
      <c r="T9" s="266">
        <v>1402</v>
      </c>
      <c r="U9" s="267">
        <v>92</v>
      </c>
    </row>
    <row r="10" spans="1:21" s="18" customFormat="1" ht="48" customHeight="1">
      <c r="A10" s="22">
        <v>3</v>
      </c>
      <c r="B10" s="296">
        <v>620</v>
      </c>
      <c r="C10" s="25">
        <v>34513</v>
      </c>
      <c r="D10" s="289" t="s">
        <v>467</v>
      </c>
      <c r="E10" s="290" t="s">
        <v>464</v>
      </c>
      <c r="F10" s="325">
        <v>152122</v>
      </c>
      <c r="G10" s="294">
        <v>6</v>
      </c>
      <c r="H10" s="21"/>
      <c r="I10" s="22">
        <v>3</v>
      </c>
      <c r="J10" s="23" t="s">
        <v>328</v>
      </c>
      <c r="K10" s="294">
        <f>IF(ISERROR(VLOOKUP(J10,'KAYIT LİSTESİ'!$B$4:$H$897,2,0)),"",(VLOOKUP(J10,'KAYIT LİSTESİ'!$B$4:$H$897,2,0)))</f>
      </c>
      <c r="L10" s="25">
        <f>IF(ISERROR(VLOOKUP(J10,'KAYIT LİSTESİ'!$B$4:$H$897,4,0)),"",(VLOOKUP(J10,'KAYIT LİSTESİ'!$B$4:$H$897,4,0)))</f>
      </c>
      <c r="M10" s="51">
        <f>IF(ISERROR(VLOOKUP(J10,'KAYIT LİSTESİ'!$B$4:$H$897,5,0)),"",(VLOOKUP(J10,'KAYIT LİSTESİ'!$B$4:$H$897,5,0)))</f>
      </c>
      <c r="N10" s="51">
        <f>IF(ISERROR(VLOOKUP(J10,'KAYIT LİSTESİ'!$B$4:$H$897,6,0)),"",(VLOOKUP(J10,'KAYIT LİSTESİ'!$B$4:$H$897,6,0)))</f>
      </c>
      <c r="O10" s="325"/>
      <c r="P10" s="24"/>
      <c r="T10" s="266">
        <v>1406</v>
      </c>
      <c r="U10" s="267">
        <v>91</v>
      </c>
    </row>
    <row r="11" spans="1:21" s="18" customFormat="1" ht="48" customHeight="1">
      <c r="A11" s="22">
        <v>4</v>
      </c>
      <c r="B11" s="296">
        <v>660</v>
      </c>
      <c r="C11" s="25">
        <v>35296</v>
      </c>
      <c r="D11" s="289" t="s">
        <v>563</v>
      </c>
      <c r="E11" s="290" t="s">
        <v>509</v>
      </c>
      <c r="F11" s="325">
        <v>155844</v>
      </c>
      <c r="G11" s="294">
        <v>5</v>
      </c>
      <c r="H11" s="21"/>
      <c r="I11" s="22">
        <v>4</v>
      </c>
      <c r="J11" s="23" t="s">
        <v>329</v>
      </c>
      <c r="K11" s="294">
        <f>IF(ISERROR(VLOOKUP(J11,'KAYIT LİSTESİ'!$B$4:$H$897,2,0)),"",(VLOOKUP(J11,'KAYIT LİSTESİ'!$B$4:$H$897,2,0)))</f>
        <v>608</v>
      </c>
      <c r="L11" s="25">
        <f>IF(ISERROR(VLOOKUP(J11,'KAYIT LİSTESİ'!$B$4:$H$897,4,0)),"",(VLOOKUP(J11,'KAYIT LİSTESİ'!$B$4:$H$897,4,0)))</f>
        <v>34503</v>
      </c>
      <c r="M11" s="51" t="str">
        <f>IF(ISERROR(VLOOKUP(J11,'KAYIT LİSTESİ'!$B$4:$H$897,5,0)),"",(VLOOKUP(J11,'KAYIT LİSTESİ'!$B$4:$H$897,5,0)))</f>
        <v>YASEMİN KIZILTAŞ</v>
      </c>
      <c r="N11" s="51" t="str">
        <f>IF(ISERROR(VLOOKUP(J11,'KAYIT LİSTESİ'!$B$4:$H$897,6,0)),"",(VLOOKUP(J11,'KAYIT LİSTESİ'!$B$4:$H$897,6,0)))</f>
        <v>İSTANBUL-OLİMPİK SPOR</v>
      </c>
      <c r="O11" s="325"/>
      <c r="P11" s="24"/>
      <c r="T11" s="266">
        <v>1410</v>
      </c>
      <c r="U11" s="267">
        <v>90</v>
      </c>
    </row>
    <row r="12" spans="1:21" s="18" customFormat="1" ht="48" customHeight="1">
      <c r="A12" s="22" t="s">
        <v>562</v>
      </c>
      <c r="B12" s="296">
        <v>610</v>
      </c>
      <c r="C12" s="25">
        <v>32626</v>
      </c>
      <c r="D12" s="289" t="s">
        <v>443</v>
      </c>
      <c r="E12" s="290" t="s">
        <v>438</v>
      </c>
      <c r="F12" s="325" t="s">
        <v>585</v>
      </c>
      <c r="G12" s="294">
        <v>0</v>
      </c>
      <c r="H12" s="21"/>
      <c r="I12" s="22">
        <v>5</v>
      </c>
      <c r="J12" s="23" t="s">
        <v>330</v>
      </c>
      <c r="K12" s="294">
        <f>IF(ISERROR(VLOOKUP(J12,'KAYIT LİSTESİ'!$B$4:$H$897,2,0)),"",(VLOOKUP(J12,'KAYIT LİSTESİ'!$B$4:$H$897,2,0)))</f>
        <v>650</v>
      </c>
      <c r="L12" s="25">
        <f>IF(ISERROR(VLOOKUP(J12,'KAYIT LİSTESİ'!$B$4:$H$897,4,0)),"",(VLOOKUP(J12,'KAYIT LİSTESİ'!$B$4:$H$897,4,0)))</f>
        <v>33321</v>
      </c>
      <c r="M12" s="51" t="str">
        <f>IF(ISERROR(VLOOKUP(J12,'KAYIT LİSTESİ'!$B$4:$H$897,5,0)),"",(VLOOKUP(J12,'KAYIT LİSTESİ'!$B$4:$H$897,5,0)))</f>
        <v>GÜLNAZ AYAR</v>
      </c>
      <c r="N12" s="51" t="str">
        <f>IF(ISERROR(VLOOKUP(J12,'KAYIT LİSTESİ'!$B$4:$H$897,6,0)),"",(VLOOKUP(J12,'KAYIT LİSTESİ'!$B$4:$H$897,6,0)))</f>
        <v>SAKARYA-B.Ş.BLD.SPOR</v>
      </c>
      <c r="O12" s="325"/>
      <c r="P12" s="24"/>
      <c r="T12" s="266">
        <v>1414</v>
      </c>
      <c r="U12" s="267">
        <v>89</v>
      </c>
    </row>
    <row r="13" spans="1:21" s="18" customFormat="1" ht="48" customHeight="1">
      <c r="A13" s="22" t="s">
        <v>562</v>
      </c>
      <c r="B13" s="296">
        <v>608</v>
      </c>
      <c r="C13" s="25">
        <v>34503</v>
      </c>
      <c r="D13" s="289" t="s">
        <v>457</v>
      </c>
      <c r="E13" s="290" t="s">
        <v>452</v>
      </c>
      <c r="F13" s="325" t="s">
        <v>585</v>
      </c>
      <c r="G13" s="294">
        <v>0</v>
      </c>
      <c r="H13" s="21"/>
      <c r="I13" s="22">
        <v>6</v>
      </c>
      <c r="J13" s="23" t="s">
        <v>331</v>
      </c>
      <c r="K13" s="294">
        <f>IF(ISERROR(VLOOKUP(J13,'KAYIT LİSTESİ'!$B$4:$H$897,2,0)),"",(VLOOKUP(J13,'KAYIT LİSTESİ'!$B$4:$H$897,2,0)))</f>
        <v>660</v>
      </c>
      <c r="L13" s="25">
        <f>IF(ISERROR(VLOOKUP(J13,'KAYIT LİSTESİ'!$B$4:$H$897,4,0)),"",(VLOOKUP(J13,'KAYIT LİSTESİ'!$B$4:$H$897,4,0)))</f>
        <v>35296</v>
      </c>
      <c r="M13" s="51" t="str">
        <f>IF(ISERROR(VLOOKUP(J13,'KAYIT LİSTESİ'!$B$4:$H$897,5,0)),"",(VLOOKUP(J13,'KAYIT LİSTESİ'!$B$4:$H$897,5,0)))</f>
        <v>SONGÜL ALTIN</v>
      </c>
      <c r="N13" s="51" t="str">
        <f>IF(ISERROR(VLOOKUP(J13,'KAYIT LİSTESİ'!$B$4:$H$897,6,0)),"",(VLOOKUP(J13,'KAYIT LİSTESİ'!$B$4:$H$897,6,0)))</f>
        <v>MERSİN-B.Ş.BLD. SPOR</v>
      </c>
      <c r="O13" s="325"/>
      <c r="P13" s="24"/>
      <c r="T13" s="266">
        <v>1418</v>
      </c>
      <c r="U13" s="267">
        <v>88</v>
      </c>
    </row>
    <row r="14" spans="1:21" s="18" customFormat="1" ht="48" customHeight="1">
      <c r="A14" s="22" t="s">
        <v>562</v>
      </c>
      <c r="B14" s="296">
        <v>650</v>
      </c>
      <c r="C14" s="25">
        <v>33321</v>
      </c>
      <c r="D14" s="289" t="s">
        <v>498</v>
      </c>
      <c r="E14" s="290" t="s">
        <v>494</v>
      </c>
      <c r="F14" s="325" t="s">
        <v>585</v>
      </c>
      <c r="G14" s="294">
        <v>0</v>
      </c>
      <c r="H14" s="21"/>
      <c r="I14" s="22">
        <v>7</v>
      </c>
      <c r="J14" s="23" t="s">
        <v>332</v>
      </c>
      <c r="K14" s="294">
        <f>IF(ISERROR(VLOOKUP(J14,'KAYIT LİSTESİ'!$B$4:$H$897,2,0)),"",(VLOOKUP(J14,'KAYIT LİSTESİ'!$B$4:$H$897,2,0)))</f>
        <v>637</v>
      </c>
      <c r="L14" s="25">
        <f>IF(ISERROR(VLOOKUP(J14,'KAYIT LİSTESİ'!$B$4:$H$897,4,0)),"",(VLOOKUP(J14,'KAYIT LİSTESİ'!$B$4:$H$897,4,0)))</f>
        <v>32209</v>
      </c>
      <c r="M14" s="51" t="str">
        <f>IF(ISERROR(VLOOKUP(J14,'KAYIT LİSTESİ'!$B$4:$H$897,5,0)),"",(VLOOKUP(J14,'KAYIT LİSTESİ'!$B$4:$H$897,5,0)))</f>
        <v>HÜLYA BAŞTUĞ</v>
      </c>
      <c r="N14" s="51" t="str">
        <f>IF(ISERROR(VLOOKUP(J14,'KAYIT LİSTESİ'!$B$4:$H$897,6,0)),"",(VLOOKUP(J14,'KAYIT LİSTESİ'!$B$4:$H$897,6,0)))</f>
        <v>MERSİN-MESKİ SPOR</v>
      </c>
      <c r="O14" s="325"/>
      <c r="P14" s="24"/>
      <c r="T14" s="266">
        <v>1422</v>
      </c>
      <c r="U14" s="267">
        <v>87</v>
      </c>
    </row>
    <row r="15" spans="1:21" s="18" customFormat="1" ht="48" customHeight="1">
      <c r="A15" s="22"/>
      <c r="B15" s="296" t="s">
        <v>581</v>
      </c>
      <c r="C15" s="25" t="s">
        <v>581</v>
      </c>
      <c r="D15" s="289" t="s">
        <v>581</v>
      </c>
      <c r="E15" s="290" t="s">
        <v>581</v>
      </c>
      <c r="F15" s="325"/>
      <c r="G15" s="294"/>
      <c r="H15" s="21"/>
      <c r="I15" s="22">
        <v>8</v>
      </c>
      <c r="J15" s="23" t="s">
        <v>333</v>
      </c>
      <c r="K15" s="294">
        <f>IF(ISERROR(VLOOKUP(J15,'KAYIT LİSTESİ'!$B$4:$H$897,2,0)),"",(VLOOKUP(J15,'KAYIT LİSTESİ'!$B$4:$H$897,2,0)))</f>
        <v>620</v>
      </c>
      <c r="L15" s="25">
        <f>IF(ISERROR(VLOOKUP(J15,'KAYIT LİSTESİ'!$B$4:$H$897,4,0)),"",(VLOOKUP(J15,'KAYIT LİSTESİ'!$B$4:$H$897,4,0)))</f>
        <v>34513</v>
      </c>
      <c r="M15" s="51" t="str">
        <f>IF(ISERROR(VLOOKUP(J15,'KAYIT LİSTESİ'!$B$4:$H$897,5,0)),"",(VLOOKUP(J15,'KAYIT LİSTESİ'!$B$4:$H$897,5,0)))</f>
        <v>EBRU OFLUOĞLU</v>
      </c>
      <c r="N15" s="51" t="str">
        <f>IF(ISERROR(VLOOKUP(J15,'KAYIT LİSTESİ'!$B$4:$H$897,6,0)),"",(VLOOKUP(J15,'KAYIT LİSTESİ'!$B$4:$H$897,6,0)))</f>
        <v>RİZE-REŞADİYE ZİHNİ DERİN S.K.</v>
      </c>
      <c r="O15" s="325"/>
      <c r="P15" s="24"/>
      <c r="T15" s="266">
        <v>1426</v>
      </c>
      <c r="U15" s="267">
        <v>86</v>
      </c>
    </row>
    <row r="16" spans="1:21" s="18" customFormat="1" ht="48" customHeight="1">
      <c r="A16" s="22"/>
      <c r="B16" s="296"/>
      <c r="C16" s="25"/>
      <c r="D16" s="289"/>
      <c r="E16" s="290"/>
      <c r="F16" s="325"/>
      <c r="G16" s="294"/>
      <c r="H16" s="21"/>
      <c r="I16" s="22">
        <v>9</v>
      </c>
      <c r="J16" s="23" t="s">
        <v>334</v>
      </c>
      <c r="K16" s="294">
        <f>IF(ISERROR(VLOOKUP(J16,'KAYIT LİSTESİ'!$B$4:$H$897,2,0)),"",(VLOOKUP(J16,'KAYIT LİSTESİ'!$B$4:$H$897,2,0)))</f>
      </c>
      <c r="L16" s="25">
        <f>IF(ISERROR(VLOOKUP(J16,'KAYIT LİSTESİ'!$B$4:$H$897,4,0)),"",(VLOOKUP(J16,'KAYIT LİSTESİ'!$B$4:$H$897,4,0)))</f>
      </c>
      <c r="M16" s="51">
        <f>IF(ISERROR(VLOOKUP(J16,'KAYIT LİSTESİ'!$B$4:$H$897,5,0)),"",(VLOOKUP(J16,'KAYIT LİSTESİ'!$B$4:$H$897,5,0)))</f>
      </c>
      <c r="N16" s="51">
        <f>IF(ISERROR(VLOOKUP(J16,'KAYIT LİSTESİ'!$B$4:$H$897,6,0)),"",(VLOOKUP(J16,'KAYIT LİSTESİ'!$B$4:$H$897,6,0)))</f>
      </c>
      <c r="O16" s="325"/>
      <c r="P16" s="24"/>
      <c r="T16" s="266">
        <v>1430</v>
      </c>
      <c r="U16" s="267">
        <v>85</v>
      </c>
    </row>
    <row r="17" spans="1:21" s="18" customFormat="1" ht="48" customHeight="1">
      <c r="A17" s="22"/>
      <c r="B17" s="296"/>
      <c r="C17" s="25"/>
      <c r="D17" s="289"/>
      <c r="E17" s="290"/>
      <c r="F17" s="325"/>
      <c r="G17" s="294"/>
      <c r="H17" s="21"/>
      <c r="I17" s="22">
        <v>10</v>
      </c>
      <c r="J17" s="23" t="s">
        <v>335</v>
      </c>
      <c r="K17" s="294">
        <f>IF(ISERROR(VLOOKUP(J17,'KAYIT LİSTESİ'!$B$4:$H$897,2,0)),"",(VLOOKUP(J17,'KAYIT LİSTESİ'!$B$4:$H$897,2,0)))</f>
      </c>
      <c r="L17" s="25">
        <f>IF(ISERROR(VLOOKUP(J17,'KAYIT LİSTESİ'!$B$4:$H$897,4,0)),"",(VLOOKUP(J17,'KAYIT LİSTESİ'!$B$4:$H$897,4,0)))</f>
      </c>
      <c r="M17" s="51">
        <f>IF(ISERROR(VLOOKUP(J17,'KAYIT LİSTESİ'!$B$4:$H$897,5,0)),"",(VLOOKUP(J17,'KAYIT LİSTESİ'!$B$4:$H$897,5,0)))</f>
      </c>
      <c r="N17" s="51">
        <f>IF(ISERROR(VLOOKUP(J17,'KAYIT LİSTESİ'!$B$4:$H$897,6,0)),"",(VLOOKUP(J17,'KAYIT LİSTESİ'!$B$4:$H$897,6,0)))</f>
      </c>
      <c r="O17" s="325"/>
      <c r="P17" s="24"/>
      <c r="T17" s="266">
        <v>1435</v>
      </c>
      <c r="U17" s="267">
        <v>84</v>
      </c>
    </row>
    <row r="18" spans="1:21" s="18" customFormat="1" ht="48" customHeight="1">
      <c r="A18" s="22"/>
      <c r="B18" s="296"/>
      <c r="C18" s="25"/>
      <c r="D18" s="289"/>
      <c r="E18" s="290"/>
      <c r="F18" s="325"/>
      <c r="G18" s="294"/>
      <c r="H18" s="21"/>
      <c r="I18" s="22">
        <v>11</v>
      </c>
      <c r="J18" s="23" t="s">
        <v>336</v>
      </c>
      <c r="K18" s="294">
        <f>IF(ISERROR(VLOOKUP(J18,'KAYIT LİSTESİ'!$B$4:$H$897,2,0)),"",(VLOOKUP(J18,'KAYIT LİSTESİ'!$B$4:$H$897,2,0)))</f>
      </c>
      <c r="L18" s="25">
        <f>IF(ISERROR(VLOOKUP(J18,'KAYIT LİSTESİ'!$B$4:$H$897,4,0)),"",(VLOOKUP(J18,'KAYIT LİSTESİ'!$B$4:$H$897,4,0)))</f>
      </c>
      <c r="M18" s="51">
        <f>IF(ISERROR(VLOOKUP(J18,'KAYIT LİSTESİ'!$B$4:$H$897,5,0)),"",(VLOOKUP(J18,'KAYIT LİSTESİ'!$B$4:$H$897,5,0)))</f>
      </c>
      <c r="N18" s="51">
        <f>IF(ISERROR(VLOOKUP(J18,'KAYIT LİSTESİ'!$B$4:$H$897,6,0)),"",(VLOOKUP(J18,'KAYIT LİSTESİ'!$B$4:$H$897,6,0)))</f>
      </c>
      <c r="O18" s="325"/>
      <c r="P18" s="24"/>
      <c r="T18" s="266">
        <v>1440</v>
      </c>
      <c r="U18" s="267">
        <v>83</v>
      </c>
    </row>
    <row r="19" spans="1:21" s="18" customFormat="1" ht="48" customHeight="1">
      <c r="A19" s="22"/>
      <c r="B19" s="296"/>
      <c r="C19" s="25"/>
      <c r="D19" s="289"/>
      <c r="E19" s="290"/>
      <c r="F19" s="325"/>
      <c r="G19" s="294"/>
      <c r="H19" s="21"/>
      <c r="I19" s="22">
        <v>12</v>
      </c>
      <c r="J19" s="23" t="s">
        <v>337</v>
      </c>
      <c r="K19" s="294">
        <f>IF(ISERROR(VLOOKUP(J19,'KAYIT LİSTESİ'!$B$4:$H$897,2,0)),"",(VLOOKUP(J19,'KAYIT LİSTESİ'!$B$4:$H$897,2,0)))</f>
      </c>
      <c r="L19" s="25">
        <f>IF(ISERROR(VLOOKUP(J19,'KAYIT LİSTESİ'!$B$4:$H$897,4,0)),"",(VLOOKUP(J19,'KAYIT LİSTESİ'!$B$4:$H$897,4,0)))</f>
      </c>
      <c r="M19" s="51">
        <f>IF(ISERROR(VLOOKUP(J19,'KAYIT LİSTESİ'!$B$4:$H$897,5,0)),"",(VLOOKUP(J19,'KAYIT LİSTESİ'!$B$4:$H$897,5,0)))</f>
      </c>
      <c r="N19" s="51">
        <f>IF(ISERROR(VLOOKUP(J19,'KAYIT LİSTESİ'!$B$4:$H$897,6,0)),"",(VLOOKUP(J19,'KAYIT LİSTESİ'!$B$4:$H$897,6,0)))</f>
      </c>
      <c r="O19" s="325"/>
      <c r="P19" s="24"/>
      <c r="T19" s="266">
        <v>1445</v>
      </c>
      <c r="U19" s="267">
        <v>82</v>
      </c>
    </row>
    <row r="20" spans="1:21" s="18" customFormat="1" ht="48" customHeight="1">
      <c r="A20" s="22"/>
      <c r="B20" s="296"/>
      <c r="C20" s="25"/>
      <c r="D20" s="289"/>
      <c r="E20" s="290"/>
      <c r="F20" s="325"/>
      <c r="G20" s="294"/>
      <c r="H20" s="21"/>
      <c r="I20" s="282" t="s">
        <v>17</v>
      </c>
      <c r="J20" s="283"/>
      <c r="K20" s="283"/>
      <c r="L20" s="283"/>
      <c r="M20" s="286" t="s">
        <v>309</v>
      </c>
      <c r="N20" s="287"/>
      <c r="O20" s="323"/>
      <c r="P20" s="284"/>
      <c r="T20" s="266">
        <v>1450</v>
      </c>
      <c r="U20" s="267">
        <v>81</v>
      </c>
    </row>
    <row r="21" spans="1:21" s="18" customFormat="1" ht="48" customHeight="1">
      <c r="A21" s="22"/>
      <c r="B21" s="296"/>
      <c r="C21" s="25"/>
      <c r="D21" s="289"/>
      <c r="E21" s="290"/>
      <c r="F21" s="325"/>
      <c r="G21" s="294"/>
      <c r="H21" s="21"/>
      <c r="I21" s="50" t="s">
        <v>12</v>
      </c>
      <c r="J21" s="47" t="s">
        <v>61</v>
      </c>
      <c r="K21" s="47" t="s">
        <v>60</v>
      </c>
      <c r="L21" s="48" t="s">
        <v>13</v>
      </c>
      <c r="M21" s="49" t="s">
        <v>14</v>
      </c>
      <c r="N21" s="49" t="s">
        <v>424</v>
      </c>
      <c r="O21" s="324" t="s">
        <v>15</v>
      </c>
      <c r="P21" s="47" t="s">
        <v>26</v>
      </c>
      <c r="T21" s="266">
        <v>1455</v>
      </c>
      <c r="U21" s="267">
        <v>80</v>
      </c>
    </row>
    <row r="22" spans="1:21" s="18" customFormat="1" ht="48" customHeight="1">
      <c r="A22" s="22"/>
      <c r="B22" s="296"/>
      <c r="C22" s="25"/>
      <c r="D22" s="289"/>
      <c r="E22" s="290"/>
      <c r="F22" s="325"/>
      <c r="G22" s="294"/>
      <c r="H22" s="21"/>
      <c r="I22" s="22">
        <v>1</v>
      </c>
      <c r="J22" s="23" t="s">
        <v>338</v>
      </c>
      <c r="K22" s="294">
        <f>IF(ISERROR(VLOOKUP(J22,'KAYIT LİSTESİ'!$B$4:$H$897,2,0)),"",(VLOOKUP(J22,'KAYIT LİSTESİ'!$B$4:$H$897,2,0)))</f>
      </c>
      <c r="L22" s="25">
        <f>IF(ISERROR(VLOOKUP(J22,'KAYIT LİSTESİ'!$B$4:$H$897,4,0)),"",(VLOOKUP(J22,'KAYIT LİSTESİ'!$B$4:$H$897,4,0)))</f>
      </c>
      <c r="M22" s="51">
        <f>IF(ISERROR(VLOOKUP(J22,'KAYIT LİSTESİ'!$B$4:$H$897,5,0)),"",(VLOOKUP(J22,'KAYIT LİSTESİ'!$B$4:$H$897,5,0)))</f>
      </c>
      <c r="N22" s="51">
        <f>IF(ISERROR(VLOOKUP(J22,'KAYIT LİSTESİ'!$B$4:$H$897,6,0)),"",(VLOOKUP(J22,'KAYIT LİSTESİ'!$B$4:$H$897,6,0)))</f>
      </c>
      <c r="O22" s="325"/>
      <c r="P22" s="24"/>
      <c r="T22" s="266">
        <v>1460</v>
      </c>
      <c r="U22" s="267">
        <v>79</v>
      </c>
    </row>
    <row r="23" spans="1:21" s="18" customFormat="1" ht="48" customHeight="1">
      <c r="A23" s="22"/>
      <c r="B23" s="296"/>
      <c r="C23" s="25"/>
      <c r="D23" s="289"/>
      <c r="E23" s="290"/>
      <c r="F23" s="325"/>
      <c r="G23" s="294"/>
      <c r="H23" s="21"/>
      <c r="I23" s="22">
        <v>2</v>
      </c>
      <c r="J23" s="23" t="s">
        <v>339</v>
      </c>
      <c r="K23" s="294">
        <f>IF(ISERROR(VLOOKUP(J23,'KAYIT LİSTESİ'!$B$4:$H$897,2,0)),"",(VLOOKUP(J23,'KAYIT LİSTESİ'!$B$4:$H$897,2,0)))</f>
      </c>
      <c r="L23" s="25">
        <f>IF(ISERROR(VLOOKUP(J23,'KAYIT LİSTESİ'!$B$4:$H$897,4,0)),"",(VLOOKUP(J23,'KAYIT LİSTESİ'!$B$4:$H$897,4,0)))</f>
      </c>
      <c r="M23" s="51">
        <f>IF(ISERROR(VLOOKUP(J23,'KAYIT LİSTESİ'!$B$4:$H$897,5,0)),"",(VLOOKUP(J23,'KAYIT LİSTESİ'!$B$4:$H$897,5,0)))</f>
      </c>
      <c r="N23" s="51">
        <f>IF(ISERROR(VLOOKUP(J23,'KAYIT LİSTESİ'!$B$4:$H$897,6,0)),"",(VLOOKUP(J23,'KAYIT LİSTESİ'!$B$4:$H$897,6,0)))</f>
      </c>
      <c r="O23" s="325"/>
      <c r="P23" s="24"/>
      <c r="T23" s="266">
        <v>1465</v>
      </c>
      <c r="U23" s="267">
        <v>78</v>
      </c>
    </row>
    <row r="24" spans="1:21" s="18" customFormat="1" ht="48" customHeight="1">
      <c r="A24" s="22"/>
      <c r="B24" s="296"/>
      <c r="C24" s="25"/>
      <c r="D24" s="289"/>
      <c r="E24" s="290"/>
      <c r="F24" s="325"/>
      <c r="G24" s="294"/>
      <c r="H24" s="21"/>
      <c r="I24" s="22">
        <v>3</v>
      </c>
      <c r="J24" s="23" t="s">
        <v>340</v>
      </c>
      <c r="K24" s="294">
        <f>IF(ISERROR(VLOOKUP(J24,'KAYIT LİSTESİ'!$B$4:$H$897,2,0)),"",(VLOOKUP(J24,'KAYIT LİSTESİ'!$B$4:$H$897,2,0)))</f>
      </c>
      <c r="L24" s="25">
        <f>IF(ISERROR(VLOOKUP(J24,'KAYIT LİSTESİ'!$B$4:$H$897,4,0)),"",(VLOOKUP(J24,'KAYIT LİSTESİ'!$B$4:$H$897,4,0)))</f>
      </c>
      <c r="M24" s="51">
        <f>IF(ISERROR(VLOOKUP(J24,'KAYIT LİSTESİ'!$B$4:$H$897,5,0)),"",(VLOOKUP(J24,'KAYIT LİSTESİ'!$B$4:$H$897,5,0)))</f>
      </c>
      <c r="N24" s="51">
        <f>IF(ISERROR(VLOOKUP(J24,'KAYIT LİSTESİ'!$B$4:$H$897,6,0)),"",(VLOOKUP(J24,'KAYIT LİSTESİ'!$B$4:$H$897,6,0)))</f>
      </c>
      <c r="O24" s="325"/>
      <c r="P24" s="24"/>
      <c r="T24" s="266">
        <v>1470</v>
      </c>
      <c r="U24" s="267">
        <v>77</v>
      </c>
    </row>
    <row r="25" spans="1:21" s="18" customFormat="1" ht="48" customHeight="1">
      <c r="A25" s="22"/>
      <c r="B25" s="296"/>
      <c r="C25" s="25"/>
      <c r="D25" s="289"/>
      <c r="E25" s="290"/>
      <c r="F25" s="325"/>
      <c r="G25" s="294"/>
      <c r="H25" s="21"/>
      <c r="I25" s="22">
        <v>4</v>
      </c>
      <c r="J25" s="23" t="s">
        <v>341</v>
      </c>
      <c r="K25" s="294">
        <f>IF(ISERROR(VLOOKUP(J25,'KAYIT LİSTESİ'!$B$4:$H$897,2,0)),"",(VLOOKUP(J25,'KAYIT LİSTESİ'!$B$4:$H$897,2,0)))</f>
      </c>
      <c r="L25" s="25">
        <f>IF(ISERROR(VLOOKUP(J25,'KAYIT LİSTESİ'!$B$4:$H$897,4,0)),"",(VLOOKUP(J25,'KAYIT LİSTESİ'!$B$4:$H$897,4,0)))</f>
      </c>
      <c r="M25" s="51">
        <f>IF(ISERROR(VLOOKUP(J25,'KAYIT LİSTESİ'!$B$4:$H$897,5,0)),"",(VLOOKUP(J25,'KAYIT LİSTESİ'!$B$4:$H$897,5,0)))</f>
      </c>
      <c r="N25" s="51">
        <f>IF(ISERROR(VLOOKUP(J25,'KAYIT LİSTESİ'!$B$4:$H$897,6,0)),"",(VLOOKUP(J25,'KAYIT LİSTESİ'!$B$4:$H$897,6,0)))</f>
      </c>
      <c r="O25" s="325"/>
      <c r="P25" s="24"/>
      <c r="T25" s="266">
        <v>1475</v>
      </c>
      <c r="U25" s="267">
        <v>76</v>
      </c>
    </row>
    <row r="26" spans="1:21" s="18" customFormat="1" ht="48" customHeight="1">
      <c r="A26" s="22"/>
      <c r="B26" s="296"/>
      <c r="C26" s="25"/>
      <c r="D26" s="289"/>
      <c r="E26" s="290"/>
      <c r="F26" s="325"/>
      <c r="G26" s="294"/>
      <c r="H26" s="21"/>
      <c r="I26" s="22">
        <v>5</v>
      </c>
      <c r="J26" s="23" t="s">
        <v>342</v>
      </c>
      <c r="K26" s="294">
        <f>IF(ISERROR(VLOOKUP(J26,'KAYIT LİSTESİ'!$B$4:$H$897,2,0)),"",(VLOOKUP(J26,'KAYIT LİSTESİ'!$B$4:$H$897,2,0)))</f>
      </c>
      <c r="L26" s="25">
        <f>IF(ISERROR(VLOOKUP(J26,'KAYIT LİSTESİ'!$B$4:$H$897,4,0)),"",(VLOOKUP(J26,'KAYIT LİSTESİ'!$B$4:$H$897,4,0)))</f>
      </c>
      <c r="M26" s="51">
        <f>IF(ISERROR(VLOOKUP(J26,'KAYIT LİSTESİ'!$B$4:$H$897,5,0)),"",(VLOOKUP(J26,'KAYIT LİSTESİ'!$B$4:$H$897,5,0)))</f>
      </c>
      <c r="N26" s="51">
        <f>IF(ISERROR(VLOOKUP(J26,'KAYIT LİSTESİ'!$B$4:$H$897,6,0)),"",(VLOOKUP(J26,'KAYIT LİSTESİ'!$B$4:$H$897,6,0)))</f>
      </c>
      <c r="O26" s="325"/>
      <c r="P26" s="24"/>
      <c r="T26" s="266">
        <v>1480</v>
      </c>
      <c r="U26" s="267">
        <v>75</v>
      </c>
    </row>
    <row r="27" spans="1:21" s="18" customFormat="1" ht="48" customHeight="1">
      <c r="A27" s="22"/>
      <c r="B27" s="296"/>
      <c r="C27" s="25"/>
      <c r="D27" s="289"/>
      <c r="E27" s="290"/>
      <c r="F27" s="325"/>
      <c r="G27" s="294"/>
      <c r="H27" s="21"/>
      <c r="I27" s="22">
        <v>6</v>
      </c>
      <c r="J27" s="23" t="s">
        <v>343</v>
      </c>
      <c r="K27" s="294">
        <f>IF(ISERROR(VLOOKUP(J27,'KAYIT LİSTESİ'!$B$4:$H$897,2,0)),"",(VLOOKUP(J27,'KAYIT LİSTESİ'!$B$4:$H$897,2,0)))</f>
      </c>
      <c r="L27" s="25">
        <f>IF(ISERROR(VLOOKUP(J27,'KAYIT LİSTESİ'!$B$4:$H$897,4,0)),"",(VLOOKUP(J27,'KAYIT LİSTESİ'!$B$4:$H$897,4,0)))</f>
      </c>
      <c r="M27" s="51">
        <f>IF(ISERROR(VLOOKUP(J27,'KAYIT LİSTESİ'!$B$4:$H$897,5,0)),"",(VLOOKUP(J27,'KAYIT LİSTESİ'!$B$4:$H$897,5,0)))</f>
      </c>
      <c r="N27" s="51">
        <f>IF(ISERROR(VLOOKUP(J27,'KAYIT LİSTESİ'!$B$4:$H$897,6,0)),"",(VLOOKUP(J27,'KAYIT LİSTESİ'!$B$4:$H$897,6,0)))</f>
      </c>
      <c r="O27" s="325"/>
      <c r="P27" s="24"/>
      <c r="T27" s="266">
        <v>1485</v>
      </c>
      <c r="U27" s="267">
        <v>74</v>
      </c>
    </row>
    <row r="28" spans="1:21" s="18" customFormat="1" ht="48" customHeight="1">
      <c r="A28" s="22"/>
      <c r="B28" s="296"/>
      <c r="C28" s="25"/>
      <c r="D28" s="289"/>
      <c r="E28" s="290"/>
      <c r="F28" s="325"/>
      <c r="G28" s="294"/>
      <c r="H28" s="21"/>
      <c r="I28" s="22">
        <v>7</v>
      </c>
      <c r="J28" s="23" t="s">
        <v>344</v>
      </c>
      <c r="K28" s="294">
        <f>IF(ISERROR(VLOOKUP(J28,'KAYIT LİSTESİ'!$B$4:$H$897,2,0)),"",(VLOOKUP(J28,'KAYIT LİSTESİ'!$B$4:$H$897,2,0)))</f>
      </c>
      <c r="L28" s="25">
        <f>IF(ISERROR(VLOOKUP(J28,'KAYIT LİSTESİ'!$B$4:$H$897,4,0)),"",(VLOOKUP(J28,'KAYIT LİSTESİ'!$B$4:$H$897,4,0)))</f>
      </c>
      <c r="M28" s="51">
        <f>IF(ISERROR(VLOOKUP(J28,'KAYIT LİSTESİ'!$B$4:$H$897,5,0)),"",(VLOOKUP(J28,'KAYIT LİSTESİ'!$B$4:$H$897,5,0)))</f>
      </c>
      <c r="N28" s="51">
        <f>IF(ISERROR(VLOOKUP(J28,'KAYIT LİSTESİ'!$B$4:$H$897,6,0)),"",(VLOOKUP(J28,'KAYIT LİSTESİ'!$B$4:$H$897,6,0)))</f>
      </c>
      <c r="O28" s="325"/>
      <c r="P28" s="24"/>
      <c r="T28" s="266">
        <v>1490</v>
      </c>
      <c r="U28" s="267">
        <v>73</v>
      </c>
    </row>
    <row r="29" spans="1:21" s="18" customFormat="1" ht="48" customHeight="1">
      <c r="A29" s="22"/>
      <c r="B29" s="296"/>
      <c r="C29" s="25"/>
      <c r="D29" s="289"/>
      <c r="E29" s="290"/>
      <c r="F29" s="325"/>
      <c r="G29" s="294"/>
      <c r="H29" s="21"/>
      <c r="I29" s="22">
        <v>8</v>
      </c>
      <c r="J29" s="23" t="s">
        <v>345</v>
      </c>
      <c r="K29" s="294">
        <f>IF(ISERROR(VLOOKUP(J29,'KAYIT LİSTESİ'!$B$4:$H$897,2,0)),"",(VLOOKUP(J29,'KAYIT LİSTESİ'!$B$4:$H$897,2,0)))</f>
      </c>
      <c r="L29" s="25">
        <f>IF(ISERROR(VLOOKUP(J29,'KAYIT LİSTESİ'!$B$4:$H$897,4,0)),"",(VLOOKUP(J29,'KAYIT LİSTESİ'!$B$4:$H$897,4,0)))</f>
      </c>
      <c r="M29" s="51">
        <f>IF(ISERROR(VLOOKUP(J29,'KAYIT LİSTESİ'!$B$4:$H$897,5,0)),"",(VLOOKUP(J29,'KAYIT LİSTESİ'!$B$4:$H$897,5,0)))</f>
      </c>
      <c r="N29" s="51">
        <f>IF(ISERROR(VLOOKUP(J29,'KAYIT LİSTESİ'!$B$4:$H$897,6,0)),"",(VLOOKUP(J29,'KAYIT LİSTESİ'!$B$4:$H$897,6,0)))</f>
      </c>
      <c r="O29" s="325"/>
      <c r="P29" s="24"/>
      <c r="T29" s="266">
        <v>1495</v>
      </c>
      <c r="U29" s="267">
        <v>72</v>
      </c>
    </row>
    <row r="30" spans="1:21" s="18" customFormat="1" ht="48" customHeight="1">
      <c r="A30" s="22"/>
      <c r="B30" s="296"/>
      <c r="C30" s="25"/>
      <c r="D30" s="289"/>
      <c r="E30" s="290"/>
      <c r="F30" s="325"/>
      <c r="G30" s="294"/>
      <c r="H30" s="21"/>
      <c r="I30" s="22">
        <v>9</v>
      </c>
      <c r="J30" s="23" t="s">
        <v>346</v>
      </c>
      <c r="K30" s="294">
        <f>IF(ISERROR(VLOOKUP(J30,'KAYIT LİSTESİ'!$B$4:$H$897,2,0)),"",(VLOOKUP(J30,'KAYIT LİSTESİ'!$B$4:$H$897,2,0)))</f>
      </c>
      <c r="L30" s="25">
        <f>IF(ISERROR(VLOOKUP(J30,'KAYIT LİSTESİ'!$B$4:$H$897,4,0)),"",(VLOOKUP(J30,'KAYIT LİSTESİ'!$B$4:$H$897,4,0)))</f>
      </c>
      <c r="M30" s="51">
        <f>IF(ISERROR(VLOOKUP(J30,'KAYIT LİSTESİ'!$B$4:$H$897,5,0)),"",(VLOOKUP(J30,'KAYIT LİSTESİ'!$B$4:$H$897,5,0)))</f>
      </c>
      <c r="N30" s="51">
        <f>IF(ISERROR(VLOOKUP(J30,'KAYIT LİSTESİ'!$B$4:$H$897,6,0)),"",(VLOOKUP(J30,'KAYIT LİSTESİ'!$B$4:$H$897,6,0)))</f>
      </c>
      <c r="O30" s="325"/>
      <c r="P30" s="24"/>
      <c r="T30" s="266">
        <v>1500</v>
      </c>
      <c r="U30" s="267">
        <v>71</v>
      </c>
    </row>
    <row r="31" spans="1:21" s="18" customFormat="1" ht="48" customHeight="1">
      <c r="A31" s="22"/>
      <c r="B31" s="296"/>
      <c r="C31" s="25"/>
      <c r="D31" s="289"/>
      <c r="E31" s="290"/>
      <c r="F31" s="325"/>
      <c r="G31" s="294"/>
      <c r="H31" s="21"/>
      <c r="I31" s="22">
        <v>10</v>
      </c>
      <c r="J31" s="23" t="s">
        <v>347</v>
      </c>
      <c r="K31" s="294">
        <f>IF(ISERROR(VLOOKUP(J31,'KAYIT LİSTESİ'!$B$4:$H$897,2,0)),"",(VLOOKUP(J31,'KAYIT LİSTESİ'!$B$4:$H$897,2,0)))</f>
      </c>
      <c r="L31" s="25">
        <f>IF(ISERROR(VLOOKUP(J31,'KAYIT LİSTESİ'!$B$4:$H$897,4,0)),"",(VLOOKUP(J31,'KAYIT LİSTESİ'!$B$4:$H$897,4,0)))</f>
      </c>
      <c r="M31" s="51">
        <f>IF(ISERROR(VLOOKUP(J31,'KAYIT LİSTESİ'!$B$4:$H$897,5,0)),"",(VLOOKUP(J31,'KAYIT LİSTESİ'!$B$4:$H$897,5,0)))</f>
      </c>
      <c r="N31" s="51">
        <f>IF(ISERROR(VLOOKUP(J31,'KAYIT LİSTESİ'!$B$4:$H$897,6,0)),"",(VLOOKUP(J31,'KAYIT LİSTESİ'!$B$4:$H$897,6,0)))</f>
      </c>
      <c r="O31" s="325"/>
      <c r="P31" s="24"/>
      <c r="T31" s="266">
        <v>1505</v>
      </c>
      <c r="U31" s="267">
        <v>70</v>
      </c>
    </row>
    <row r="32" spans="1:21" s="18" customFormat="1" ht="48" customHeight="1">
      <c r="A32" s="22"/>
      <c r="B32" s="296"/>
      <c r="C32" s="25"/>
      <c r="D32" s="289"/>
      <c r="E32" s="290"/>
      <c r="F32" s="325"/>
      <c r="G32" s="294"/>
      <c r="H32" s="21"/>
      <c r="I32" s="22">
        <v>11</v>
      </c>
      <c r="J32" s="23" t="s">
        <v>348</v>
      </c>
      <c r="K32" s="294">
        <f>IF(ISERROR(VLOOKUP(J32,'KAYIT LİSTESİ'!$B$4:$H$897,2,0)),"",(VLOOKUP(J32,'KAYIT LİSTESİ'!$B$4:$H$897,2,0)))</f>
      </c>
      <c r="L32" s="25">
        <f>IF(ISERROR(VLOOKUP(J32,'KAYIT LİSTESİ'!$B$4:$H$897,4,0)),"",(VLOOKUP(J32,'KAYIT LİSTESİ'!$B$4:$H$897,4,0)))</f>
      </c>
      <c r="M32" s="51">
        <f>IF(ISERROR(VLOOKUP(J32,'KAYIT LİSTESİ'!$B$4:$H$897,5,0)),"",(VLOOKUP(J32,'KAYIT LİSTESİ'!$B$4:$H$897,5,0)))</f>
      </c>
      <c r="N32" s="51">
        <f>IF(ISERROR(VLOOKUP(J32,'KAYIT LİSTESİ'!$B$4:$H$897,6,0)),"",(VLOOKUP(J32,'KAYIT LİSTESİ'!$B$4:$H$897,6,0)))</f>
      </c>
      <c r="O32" s="325"/>
      <c r="P32" s="24"/>
      <c r="T32" s="266">
        <v>1510</v>
      </c>
      <c r="U32" s="267">
        <v>69</v>
      </c>
    </row>
    <row r="33" spans="1:21" s="18" customFormat="1" ht="48" customHeight="1">
      <c r="A33" s="22"/>
      <c r="B33" s="296"/>
      <c r="C33" s="25"/>
      <c r="D33" s="289"/>
      <c r="E33" s="290"/>
      <c r="F33" s="325"/>
      <c r="G33" s="294"/>
      <c r="H33" s="21"/>
      <c r="I33" s="22">
        <v>12</v>
      </c>
      <c r="J33" s="23" t="s">
        <v>349</v>
      </c>
      <c r="K33" s="294">
        <f>IF(ISERROR(VLOOKUP(J33,'KAYIT LİSTESİ'!$B$4:$H$897,2,0)),"",(VLOOKUP(J33,'KAYIT LİSTESİ'!$B$4:$H$897,2,0)))</f>
      </c>
      <c r="L33" s="25">
        <f>IF(ISERROR(VLOOKUP(J33,'KAYIT LİSTESİ'!$B$4:$H$897,4,0)),"",(VLOOKUP(J33,'KAYIT LİSTESİ'!$B$4:$H$897,4,0)))</f>
      </c>
      <c r="M33" s="51">
        <f>IF(ISERROR(VLOOKUP(J33,'KAYIT LİSTESİ'!$B$4:$H$897,5,0)),"",(VLOOKUP(J33,'KAYIT LİSTESİ'!$B$4:$H$897,5,0)))</f>
      </c>
      <c r="N33" s="51">
        <f>IF(ISERROR(VLOOKUP(J33,'KAYIT LİSTESİ'!$B$4:$H$897,6,0)),"",(VLOOKUP(J33,'KAYIT LİSTESİ'!$B$4:$H$897,6,0)))</f>
      </c>
      <c r="O33" s="325"/>
      <c r="P33" s="24"/>
      <c r="T33" s="266">
        <v>1515</v>
      </c>
      <c r="U33" s="267">
        <v>68</v>
      </c>
    </row>
    <row r="34" spans="1:21" ht="13.5" customHeight="1">
      <c r="A34" s="36"/>
      <c r="B34" s="36"/>
      <c r="C34" s="37"/>
      <c r="D34" s="58"/>
      <c r="E34" s="38"/>
      <c r="F34" s="331"/>
      <c r="G34" s="40"/>
      <c r="I34" s="41"/>
      <c r="J34" s="42"/>
      <c r="K34" s="43"/>
      <c r="L34" s="44"/>
      <c r="M34" s="54"/>
      <c r="N34" s="54"/>
      <c r="O34" s="326"/>
      <c r="P34" s="43"/>
      <c r="T34" s="266">
        <v>1620</v>
      </c>
      <c r="U34" s="267">
        <v>55</v>
      </c>
    </row>
    <row r="35" spans="1:21" ht="14.25" customHeight="1">
      <c r="A35" s="30" t="s">
        <v>19</v>
      </c>
      <c r="B35" s="30"/>
      <c r="C35" s="30"/>
      <c r="D35" s="59"/>
      <c r="E35" s="52" t="s">
        <v>0</v>
      </c>
      <c r="F35" s="332" t="s">
        <v>1</v>
      </c>
      <c r="G35" s="27"/>
      <c r="H35" s="31" t="s">
        <v>2</v>
      </c>
      <c r="I35" s="31"/>
      <c r="J35" s="31"/>
      <c r="K35" s="31"/>
      <c r="M35" s="55" t="s">
        <v>3</v>
      </c>
      <c r="N35" s="56" t="s">
        <v>3</v>
      </c>
      <c r="O35" s="327" t="s">
        <v>3</v>
      </c>
      <c r="P35" s="30"/>
      <c r="Q35" s="32"/>
      <c r="T35" s="266">
        <v>1630</v>
      </c>
      <c r="U35" s="267">
        <v>54</v>
      </c>
    </row>
    <row r="36" spans="20:21" ht="12.75">
      <c r="T36" s="266">
        <v>1640</v>
      </c>
      <c r="U36" s="267">
        <v>53</v>
      </c>
    </row>
    <row r="37" spans="20:21" ht="12.75">
      <c r="T37" s="266">
        <v>1650</v>
      </c>
      <c r="U37" s="267">
        <v>52</v>
      </c>
    </row>
    <row r="38" spans="20:21" ht="12.75">
      <c r="T38" s="266">
        <v>1660</v>
      </c>
      <c r="U38" s="267">
        <v>51</v>
      </c>
    </row>
    <row r="39" spans="20:21" ht="12.75">
      <c r="T39" s="266">
        <v>1670</v>
      </c>
      <c r="U39" s="267">
        <v>50</v>
      </c>
    </row>
    <row r="40" spans="20:21" ht="12.75">
      <c r="T40" s="266">
        <v>1680</v>
      </c>
      <c r="U40" s="267">
        <v>49</v>
      </c>
    </row>
    <row r="41" spans="20:21" ht="12.75">
      <c r="T41" s="266">
        <v>1690</v>
      </c>
      <c r="U41" s="267">
        <v>48</v>
      </c>
    </row>
    <row r="42" spans="20:21" ht="12.75">
      <c r="T42" s="266">
        <v>1700</v>
      </c>
      <c r="U42" s="267">
        <v>47</v>
      </c>
    </row>
    <row r="43" spans="20:21" ht="12.75">
      <c r="T43" s="266">
        <v>1710</v>
      </c>
      <c r="U43" s="267">
        <v>46</v>
      </c>
    </row>
    <row r="44" spans="20:21" ht="12.75">
      <c r="T44" s="266">
        <v>1720</v>
      </c>
      <c r="U44" s="267">
        <v>45</v>
      </c>
    </row>
    <row r="45" spans="20:21" ht="12.75">
      <c r="T45" s="266">
        <v>1730</v>
      </c>
      <c r="U45" s="267">
        <v>44</v>
      </c>
    </row>
    <row r="46" spans="20:21" ht="12.75">
      <c r="T46" s="266">
        <v>1740</v>
      </c>
      <c r="U46" s="267">
        <v>43</v>
      </c>
    </row>
    <row r="47" spans="20:21" ht="12.75">
      <c r="T47" s="266">
        <v>1750</v>
      </c>
      <c r="U47" s="267">
        <v>42</v>
      </c>
    </row>
    <row r="48" spans="20:21" ht="12.75">
      <c r="T48" s="266">
        <v>1760</v>
      </c>
      <c r="U48" s="267">
        <v>41</v>
      </c>
    </row>
    <row r="49" spans="20:21" ht="12.75">
      <c r="T49" s="266">
        <v>1770</v>
      </c>
      <c r="U49" s="267">
        <v>40</v>
      </c>
    </row>
    <row r="50" spans="20:21" ht="12.75">
      <c r="T50" s="266">
        <v>1780</v>
      </c>
      <c r="U50" s="267">
        <v>39</v>
      </c>
    </row>
    <row r="51" spans="20:21" ht="12.75">
      <c r="T51" s="266">
        <v>1790</v>
      </c>
      <c r="U51" s="267">
        <v>38</v>
      </c>
    </row>
    <row r="52" spans="20:21" ht="12.75">
      <c r="T52" s="266">
        <v>1800</v>
      </c>
      <c r="U52" s="267">
        <v>37</v>
      </c>
    </row>
    <row r="53" spans="20:21" ht="12.75">
      <c r="T53" s="266">
        <v>1810</v>
      </c>
      <c r="U53" s="267">
        <v>36</v>
      </c>
    </row>
    <row r="54" spans="20:21" ht="12.75">
      <c r="T54" s="266">
        <v>1830</v>
      </c>
      <c r="U54" s="267">
        <v>35</v>
      </c>
    </row>
    <row r="55" spans="20:21" ht="12.75">
      <c r="T55" s="266">
        <v>1850</v>
      </c>
      <c r="U55" s="267">
        <v>34</v>
      </c>
    </row>
    <row r="56" spans="20:21" ht="12.75">
      <c r="T56" s="266">
        <v>1870</v>
      </c>
      <c r="U56" s="267">
        <v>33</v>
      </c>
    </row>
    <row r="57" spans="20:21" ht="12.75">
      <c r="T57" s="266">
        <v>1890</v>
      </c>
      <c r="U57" s="267">
        <v>32</v>
      </c>
    </row>
    <row r="58" spans="20:21" ht="12.75">
      <c r="T58" s="266">
        <v>1910</v>
      </c>
      <c r="U58" s="267">
        <v>31</v>
      </c>
    </row>
    <row r="59" spans="20:21" ht="12.75">
      <c r="T59" s="266">
        <v>1930</v>
      </c>
      <c r="U59" s="267">
        <v>30</v>
      </c>
    </row>
    <row r="60" spans="20:21" ht="12.75">
      <c r="T60" s="266">
        <v>1950</v>
      </c>
      <c r="U60" s="267">
        <v>29</v>
      </c>
    </row>
    <row r="61" spans="20:21" ht="12.75">
      <c r="T61" s="266">
        <v>1970</v>
      </c>
      <c r="U61" s="267">
        <v>28</v>
      </c>
    </row>
    <row r="62" spans="20:21" ht="12.75">
      <c r="T62" s="266">
        <v>1990</v>
      </c>
      <c r="U62" s="267">
        <v>27</v>
      </c>
    </row>
    <row r="63" spans="20:21" ht="12.75">
      <c r="T63" s="266">
        <v>2010</v>
      </c>
      <c r="U63" s="267">
        <v>26</v>
      </c>
    </row>
    <row r="64" spans="20:21" ht="12.75">
      <c r="T64" s="266">
        <v>2030</v>
      </c>
      <c r="U64" s="267">
        <v>25</v>
      </c>
    </row>
    <row r="65" spans="20:21" ht="12.75">
      <c r="T65" s="266">
        <v>2050</v>
      </c>
      <c r="U65" s="267">
        <v>24</v>
      </c>
    </row>
    <row r="66" spans="20:21" ht="12.75">
      <c r="T66" s="266">
        <v>2070</v>
      </c>
      <c r="U66" s="267">
        <v>23</v>
      </c>
    </row>
    <row r="67" spans="20:21" ht="12.75">
      <c r="T67" s="266">
        <v>2090</v>
      </c>
      <c r="U67" s="267">
        <v>22</v>
      </c>
    </row>
    <row r="68" spans="20:21" ht="12.75">
      <c r="T68" s="266">
        <v>2110</v>
      </c>
      <c r="U68" s="267">
        <v>21</v>
      </c>
    </row>
    <row r="69" spans="20:21" ht="12.75">
      <c r="T69" s="266">
        <v>2130</v>
      </c>
      <c r="U69" s="267">
        <v>20</v>
      </c>
    </row>
    <row r="70" spans="20:21" ht="12.75">
      <c r="T70" s="266">
        <v>2150</v>
      </c>
      <c r="U70" s="267">
        <v>19</v>
      </c>
    </row>
    <row r="71" spans="20:21" ht="12.75">
      <c r="T71" s="266">
        <v>2170</v>
      </c>
      <c r="U71" s="267">
        <v>18</v>
      </c>
    </row>
    <row r="72" spans="20:21" ht="12.75">
      <c r="T72" s="266">
        <v>2190</v>
      </c>
      <c r="U72" s="267">
        <v>17</v>
      </c>
    </row>
    <row r="73" spans="20:21" ht="12.75">
      <c r="T73" s="266">
        <v>2210</v>
      </c>
      <c r="U73" s="267">
        <v>16</v>
      </c>
    </row>
    <row r="74" spans="20:21" ht="12.75">
      <c r="T74" s="266">
        <v>2240</v>
      </c>
      <c r="U74" s="267">
        <v>15</v>
      </c>
    </row>
    <row r="75" spans="20:21" ht="12.75">
      <c r="T75" s="266">
        <v>2260</v>
      </c>
      <c r="U75" s="267">
        <v>14</v>
      </c>
    </row>
    <row r="76" spans="20:21" ht="12.75">
      <c r="T76" s="266">
        <v>2280</v>
      </c>
      <c r="U76" s="267">
        <v>13</v>
      </c>
    </row>
    <row r="77" spans="20:21" ht="12.75">
      <c r="T77" s="266">
        <v>2300</v>
      </c>
      <c r="U77" s="267">
        <v>12</v>
      </c>
    </row>
    <row r="78" spans="20:21" ht="12.75">
      <c r="T78" s="266">
        <v>2320</v>
      </c>
      <c r="U78" s="267">
        <v>11</v>
      </c>
    </row>
    <row r="79" spans="20:21" ht="12.75">
      <c r="T79" s="266">
        <v>2350</v>
      </c>
      <c r="U79" s="267">
        <v>10</v>
      </c>
    </row>
    <row r="80" spans="20:21" ht="12.75">
      <c r="T80" s="266">
        <v>2380</v>
      </c>
      <c r="U80" s="267">
        <v>9</v>
      </c>
    </row>
    <row r="81" spans="20:21" ht="12.75">
      <c r="T81" s="266">
        <v>2410</v>
      </c>
      <c r="U81" s="267">
        <v>8</v>
      </c>
    </row>
    <row r="82" spans="20:21" ht="12.75">
      <c r="T82" s="266">
        <v>2440</v>
      </c>
      <c r="U82" s="267">
        <v>7</v>
      </c>
    </row>
    <row r="83" spans="20:21" ht="12.75">
      <c r="T83" s="266">
        <v>2470</v>
      </c>
      <c r="U83" s="267">
        <v>6</v>
      </c>
    </row>
    <row r="84" spans="20:21" ht="12.75">
      <c r="T84" s="266">
        <v>2500</v>
      </c>
      <c r="U84" s="267">
        <v>5</v>
      </c>
    </row>
    <row r="85" spans="20:21" ht="12.75">
      <c r="T85" s="266">
        <v>2540</v>
      </c>
      <c r="U85" s="267">
        <v>4</v>
      </c>
    </row>
    <row r="86" spans="20:21" ht="12.75">
      <c r="T86" s="266">
        <v>2580</v>
      </c>
      <c r="U86" s="267">
        <v>3</v>
      </c>
    </row>
    <row r="87" spans="20:21" ht="12.75">
      <c r="T87" s="266">
        <v>2620</v>
      </c>
      <c r="U87" s="267">
        <v>2</v>
      </c>
    </row>
    <row r="88" spans="20:21" ht="12.75">
      <c r="T88" s="266">
        <v>2660</v>
      </c>
      <c r="U88" s="267">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2013-08-24T16:25:16Z</cp:lastPrinted>
  <dcterms:created xsi:type="dcterms:W3CDTF">2004-05-10T13:01:28Z</dcterms:created>
  <dcterms:modified xsi:type="dcterms:W3CDTF">2013-08-24T18:33:15Z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