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506" windowWidth="8940" windowHeight="11760" tabRatio="939" activeTab="14"/>
  </bookViews>
  <sheets>
    <sheet name="YARIŞMA BİLGİLERİ" sheetId="1" r:id="rId1"/>
    <sheet name="YARIŞMA PROGRAMI" sheetId="2" r:id="rId2"/>
    <sheet name="KAYIT LİSTESİ" sheetId="3" r:id="rId3"/>
    <sheet name="1.Gün Start Listesi" sheetId="4" r:id="rId4"/>
    <sheet name="110m.Eng" sheetId="5" r:id="rId5"/>
    <sheet name="100m." sheetId="6" r:id="rId6"/>
    <sheet name="400m." sheetId="7" r:id="rId7"/>
    <sheet name="1500m." sheetId="8" r:id="rId8"/>
    <sheet name="5000m." sheetId="9" r:id="rId9"/>
    <sheet name="Yüksek" sheetId="10" r:id="rId10"/>
    <sheet name="Uzun" sheetId="11" r:id="rId11"/>
    <sheet name="Gülle" sheetId="12" r:id="rId12"/>
    <sheet name="Çekiç" sheetId="13" r:id="rId13"/>
    <sheet name="4x100m." sheetId="14" r:id="rId14"/>
    <sheet name="Genel Puan Tablosu" sheetId="15" r:id="rId15"/>
  </sheets>
  <externalReferences>
    <externalReference r:id="rId18"/>
    <externalReference r:id="rId19"/>
  </externalReferences>
  <definedNames>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5">#REF!</definedName>
    <definedName name="Excel_BuiltIn_Print_Area_11" localSheetId="4">#REF!</definedName>
    <definedName name="Excel_BuiltIn_Print_Area_11" localSheetId="7">#REF!</definedName>
    <definedName name="Excel_BuiltIn_Print_Area_11" localSheetId="6">#REF!</definedName>
    <definedName name="Excel_BuiltIn_Print_Area_11" localSheetId="13">#REF!</definedName>
    <definedName name="Excel_BuiltIn_Print_Area_11" localSheetId="8">#REF!</definedName>
    <definedName name="Excel_BuiltIn_Print_Area_11" localSheetId="12">#REF!</definedName>
    <definedName name="Excel_BuiltIn_Print_Area_11" localSheetId="14">#REF!</definedName>
    <definedName name="Excel_BuiltIn_Print_Area_11" localSheetId="11">#REF!</definedName>
    <definedName name="Excel_BuiltIn_Print_Area_11" localSheetId="2">#REF!</definedName>
    <definedName name="Excel_BuiltIn_Print_Area_11" localSheetId="10">#REF!</definedName>
    <definedName name="Excel_BuiltIn_Print_Area_11" localSheetId="9">#REF!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5">#REF!</definedName>
    <definedName name="Excel_BuiltIn_Print_Area_12" localSheetId="4">#REF!</definedName>
    <definedName name="Excel_BuiltIn_Print_Area_12" localSheetId="7">#REF!</definedName>
    <definedName name="Excel_BuiltIn_Print_Area_12" localSheetId="6">#REF!</definedName>
    <definedName name="Excel_BuiltIn_Print_Area_12" localSheetId="13">#REF!</definedName>
    <definedName name="Excel_BuiltIn_Print_Area_12" localSheetId="8">#REF!</definedName>
    <definedName name="Excel_BuiltIn_Print_Area_12" localSheetId="12">#REF!</definedName>
    <definedName name="Excel_BuiltIn_Print_Area_12" localSheetId="14">#REF!</definedName>
    <definedName name="Excel_BuiltIn_Print_Area_12" localSheetId="11">#REF!</definedName>
    <definedName name="Excel_BuiltIn_Print_Area_12" localSheetId="2">#REF!</definedName>
    <definedName name="Excel_BuiltIn_Print_Area_12" localSheetId="10">#REF!</definedName>
    <definedName name="Excel_BuiltIn_Print_Area_12" localSheetId="9">#REF!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5">#REF!</definedName>
    <definedName name="Excel_BuiltIn_Print_Area_13" localSheetId="4">#REF!</definedName>
    <definedName name="Excel_BuiltIn_Print_Area_13" localSheetId="7">#REF!</definedName>
    <definedName name="Excel_BuiltIn_Print_Area_13" localSheetId="6">#REF!</definedName>
    <definedName name="Excel_BuiltIn_Print_Area_13" localSheetId="13">#REF!</definedName>
    <definedName name="Excel_BuiltIn_Print_Area_13" localSheetId="8">#REF!</definedName>
    <definedName name="Excel_BuiltIn_Print_Area_13" localSheetId="12">#REF!</definedName>
    <definedName name="Excel_BuiltIn_Print_Area_13" localSheetId="14">#REF!</definedName>
    <definedName name="Excel_BuiltIn_Print_Area_13" localSheetId="11">#REF!</definedName>
    <definedName name="Excel_BuiltIn_Print_Area_13" localSheetId="2">#REF!</definedName>
    <definedName name="Excel_BuiltIn_Print_Area_13" localSheetId="10">#REF!</definedName>
    <definedName name="Excel_BuiltIn_Print_Area_13" localSheetId="9">#REF!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5">#REF!</definedName>
    <definedName name="Excel_BuiltIn_Print_Area_16" localSheetId="4">#REF!</definedName>
    <definedName name="Excel_BuiltIn_Print_Area_16" localSheetId="7">#REF!</definedName>
    <definedName name="Excel_BuiltIn_Print_Area_16" localSheetId="6">#REF!</definedName>
    <definedName name="Excel_BuiltIn_Print_Area_16" localSheetId="13">#REF!</definedName>
    <definedName name="Excel_BuiltIn_Print_Area_16" localSheetId="8">#REF!</definedName>
    <definedName name="Excel_BuiltIn_Print_Area_16" localSheetId="12">#REF!</definedName>
    <definedName name="Excel_BuiltIn_Print_Area_16" localSheetId="14">#REF!</definedName>
    <definedName name="Excel_BuiltIn_Print_Area_16" localSheetId="11">#REF!</definedName>
    <definedName name="Excel_BuiltIn_Print_Area_16" localSheetId="2">#REF!</definedName>
    <definedName name="Excel_BuiltIn_Print_Area_16" localSheetId="10">#REF!</definedName>
    <definedName name="Excel_BuiltIn_Print_Area_16" localSheetId="9">#REF!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5">#REF!</definedName>
    <definedName name="Excel_BuiltIn_Print_Area_19" localSheetId="4">#REF!</definedName>
    <definedName name="Excel_BuiltIn_Print_Area_19" localSheetId="7">#REF!</definedName>
    <definedName name="Excel_BuiltIn_Print_Area_19" localSheetId="6">#REF!</definedName>
    <definedName name="Excel_BuiltIn_Print_Area_19" localSheetId="13">#REF!</definedName>
    <definedName name="Excel_BuiltIn_Print_Area_19" localSheetId="8">#REF!</definedName>
    <definedName name="Excel_BuiltIn_Print_Area_19" localSheetId="12">#REF!</definedName>
    <definedName name="Excel_BuiltIn_Print_Area_19" localSheetId="14">#REF!</definedName>
    <definedName name="Excel_BuiltIn_Print_Area_19" localSheetId="11">#REF!</definedName>
    <definedName name="Excel_BuiltIn_Print_Area_19" localSheetId="2">#REF!</definedName>
    <definedName name="Excel_BuiltIn_Print_Area_19" localSheetId="10">#REF!</definedName>
    <definedName name="Excel_BuiltIn_Print_Area_19" localSheetId="9">#REF!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5">#REF!</definedName>
    <definedName name="Excel_BuiltIn_Print_Area_20" localSheetId="4">#REF!</definedName>
    <definedName name="Excel_BuiltIn_Print_Area_20" localSheetId="7">#REF!</definedName>
    <definedName name="Excel_BuiltIn_Print_Area_20" localSheetId="6">#REF!</definedName>
    <definedName name="Excel_BuiltIn_Print_Area_20" localSheetId="13">#REF!</definedName>
    <definedName name="Excel_BuiltIn_Print_Area_20" localSheetId="8">#REF!</definedName>
    <definedName name="Excel_BuiltIn_Print_Area_20" localSheetId="12">#REF!</definedName>
    <definedName name="Excel_BuiltIn_Print_Area_20" localSheetId="14">#REF!</definedName>
    <definedName name="Excel_BuiltIn_Print_Area_20" localSheetId="11">#REF!</definedName>
    <definedName name="Excel_BuiltIn_Print_Area_20" localSheetId="2">#REF!</definedName>
    <definedName name="Excel_BuiltIn_Print_Area_20" localSheetId="10">#REF!</definedName>
    <definedName name="Excel_BuiltIn_Print_Area_20" localSheetId="9">#REF!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5">#REF!</definedName>
    <definedName name="Excel_BuiltIn_Print_Area_21" localSheetId="4">#REF!</definedName>
    <definedName name="Excel_BuiltIn_Print_Area_21" localSheetId="7">#REF!</definedName>
    <definedName name="Excel_BuiltIn_Print_Area_21" localSheetId="6">#REF!</definedName>
    <definedName name="Excel_BuiltIn_Print_Area_21" localSheetId="13">#REF!</definedName>
    <definedName name="Excel_BuiltIn_Print_Area_21" localSheetId="8">#REF!</definedName>
    <definedName name="Excel_BuiltIn_Print_Area_21" localSheetId="12">#REF!</definedName>
    <definedName name="Excel_BuiltIn_Print_Area_21" localSheetId="14">#REF!</definedName>
    <definedName name="Excel_BuiltIn_Print_Area_21" localSheetId="11">#REF!</definedName>
    <definedName name="Excel_BuiltIn_Print_Area_21" localSheetId="2">#REF!</definedName>
    <definedName name="Excel_BuiltIn_Print_Area_21" localSheetId="10">#REF!</definedName>
    <definedName name="Excel_BuiltIn_Print_Area_21" localSheetId="9">#REF!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5">#REF!</definedName>
    <definedName name="Excel_BuiltIn_Print_Area_4" localSheetId="4">#REF!</definedName>
    <definedName name="Excel_BuiltIn_Print_Area_4" localSheetId="7">#REF!</definedName>
    <definedName name="Excel_BuiltIn_Print_Area_4" localSheetId="6">#REF!</definedName>
    <definedName name="Excel_BuiltIn_Print_Area_4" localSheetId="13">#REF!</definedName>
    <definedName name="Excel_BuiltIn_Print_Area_4" localSheetId="8">#REF!</definedName>
    <definedName name="Excel_BuiltIn_Print_Area_4" localSheetId="12">#REF!</definedName>
    <definedName name="Excel_BuiltIn_Print_Area_4" localSheetId="14">#REF!</definedName>
    <definedName name="Excel_BuiltIn_Print_Area_4" localSheetId="11">#REF!</definedName>
    <definedName name="Excel_BuiltIn_Print_Area_4" localSheetId="2">#REF!</definedName>
    <definedName name="Excel_BuiltIn_Print_Area_4" localSheetId="10">#REF!</definedName>
    <definedName name="Excel_BuiltIn_Print_Area_4" localSheetId="9">#REF!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5">#REF!</definedName>
    <definedName name="Excel_BuiltIn_Print_Area_5" localSheetId="4">#REF!</definedName>
    <definedName name="Excel_BuiltIn_Print_Area_5" localSheetId="7">#REF!</definedName>
    <definedName name="Excel_BuiltIn_Print_Area_5" localSheetId="6">#REF!</definedName>
    <definedName name="Excel_BuiltIn_Print_Area_5" localSheetId="13">#REF!</definedName>
    <definedName name="Excel_BuiltIn_Print_Area_5" localSheetId="8">#REF!</definedName>
    <definedName name="Excel_BuiltIn_Print_Area_5" localSheetId="12">#REF!</definedName>
    <definedName name="Excel_BuiltIn_Print_Area_5" localSheetId="14">#REF!</definedName>
    <definedName name="Excel_BuiltIn_Print_Area_5" localSheetId="11">#REF!</definedName>
    <definedName name="Excel_BuiltIn_Print_Area_5" localSheetId="2">#REF!</definedName>
    <definedName name="Excel_BuiltIn_Print_Area_5" localSheetId="10">#REF!</definedName>
    <definedName name="Excel_BuiltIn_Print_Area_5" localSheetId="9">#REF!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5">#REF!</definedName>
    <definedName name="Excel_BuiltIn_Print_Area_9" localSheetId="4">#REF!</definedName>
    <definedName name="Excel_BuiltIn_Print_Area_9" localSheetId="7">#REF!</definedName>
    <definedName name="Excel_BuiltIn_Print_Area_9" localSheetId="6">#REF!</definedName>
    <definedName name="Excel_BuiltIn_Print_Area_9" localSheetId="13">#REF!</definedName>
    <definedName name="Excel_BuiltIn_Print_Area_9" localSheetId="8">#REF!</definedName>
    <definedName name="Excel_BuiltIn_Print_Area_9" localSheetId="12">#REF!</definedName>
    <definedName name="Excel_BuiltIn_Print_Area_9" localSheetId="14">#REF!</definedName>
    <definedName name="Excel_BuiltIn_Print_Area_9" localSheetId="11">#REF!</definedName>
    <definedName name="Excel_BuiltIn_Print_Area_9" localSheetId="2">#REF!</definedName>
    <definedName name="Excel_BuiltIn_Print_Area_9" localSheetId="10">#REF!</definedName>
    <definedName name="Excel_BuiltIn_Print_Area_9" localSheetId="9">#REF!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3">'1.Gün Start Listesi'!$A$1:$P$53</definedName>
    <definedName name="_xlnm.Print_Area" localSheetId="5">'100m.'!$A$1:$P$37</definedName>
    <definedName name="_xlnm.Print_Area" localSheetId="4">'110m.Eng'!$A$1:$P$37</definedName>
    <definedName name="_xlnm.Print_Area" localSheetId="7">'1500m.'!$A$1:$P$49</definedName>
    <definedName name="_xlnm.Print_Area" localSheetId="6">'400m.'!$A$1:$P$37</definedName>
    <definedName name="_xlnm.Print_Area" localSheetId="13">'4x100m.'!$A$1:$P$27</definedName>
    <definedName name="_xlnm.Print_Area" localSheetId="8">'5000m.'!$A$1:$P$49</definedName>
    <definedName name="_xlnm.Print_Area" localSheetId="12">'Çekiç'!$A$1:$P$34</definedName>
    <definedName name="_xlnm.Print_Area" localSheetId="14">'Genel Puan Tablosu'!$A$1:$Y$21</definedName>
    <definedName name="_xlnm.Print_Area" localSheetId="11">'Gülle'!$A$1:$P$34</definedName>
    <definedName name="_xlnm.Print_Area" localSheetId="2">'KAYIT LİSTESİ'!$A$1:$L$605</definedName>
    <definedName name="_xlnm.Print_Area" localSheetId="10">'Uzun'!$A$1:$P$34</definedName>
    <definedName name="_xlnm.Print_Area" localSheetId="9">'Yüksek'!$A$1:$BQ$30</definedName>
    <definedName name="_xlnm.Print_Titles" localSheetId="14">'Genel Puan Tablosu'!$1:$2</definedName>
    <definedName name="_xlnm.Print_Titles" localSheetId="2">'KAYIT LİSTESİ'!$1:$3</definedName>
  </definedNames>
  <calcPr fullCalcOnLoad="1"/>
</workbook>
</file>

<file path=xl/sharedStrings.xml><?xml version="1.0" encoding="utf-8"?>
<sst xmlns="http://schemas.openxmlformats.org/spreadsheetml/2006/main" count="1768" uniqueCount="596">
  <si>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</si>
  <si>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</si>
  <si>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</si>
  <si>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</si>
  <si>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</si>
  <si>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</si>
  <si>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</si>
  <si>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</si>
  <si>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</si>
  <si>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</si>
  <si>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</si>
  <si>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</si>
  <si>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</si>
  <si>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</si>
  <si>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</si>
  <si>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</si>
  <si>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</si>
  <si>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</si>
  <si>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</si>
  <si>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</si>
  <si>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</si>
  <si>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</si>
  <si>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</si>
  <si>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</si>
  <si>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</si>
  <si>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</si>
  <si>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DERECE</t>
  </si>
  <si>
    <t>Seri Geliş</t>
  </si>
  <si>
    <t>SERİ-KULVAR FORMÜLÜ</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</si>
  <si>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</si>
  <si>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</si>
  <si>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</si>
  <si>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</si>
  <si>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</si>
  <si>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</si>
  <si>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</si>
  <si>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</si>
  <si>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</si>
  <si>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</si>
  <si>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</si>
  <si>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</si>
  <si>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</si>
  <si>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</si>
  <si>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</si>
  <si>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</si>
  <si>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</si>
  <si>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</si>
  <si>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</si>
  <si>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</si>
  <si>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</si>
  <si>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</si>
  <si>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</si>
  <si>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</si>
  <si>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</si>
  <si>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</si>
  <si>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</si>
  <si>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</si>
  <si>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</si>
  <si>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</si>
  <si>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</si>
  <si>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</si>
  <si>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</si>
  <si>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</si>
  <si>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</si>
  <si>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</si>
  <si>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</si>
  <si>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</si>
  <si>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</si>
  <si>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</si>
  <si>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</si>
  <si>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</si>
  <si>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</si>
  <si>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</si>
  <si>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</si>
  <si>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</si>
  <si>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</si>
  <si>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</si>
  <si>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</si>
  <si>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</si>
  <si>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</si>
  <si>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</si>
  <si>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</si>
  <si>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</si>
  <si>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</si>
  <si>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</si>
  <si>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</si>
  <si>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</si>
  <si>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</si>
  <si>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</si>
  <si>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</si>
  <si>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</si>
  <si>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</si>
  <si>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</si>
  <si>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</si>
  <si>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</si>
  <si>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</si>
  <si>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</si>
  <si>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</si>
  <si>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</si>
  <si>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</si>
  <si>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</si>
  <si>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</si>
  <si>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</si>
  <si>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</si>
  <si>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</si>
  <si>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</si>
  <si>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</si>
  <si>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</si>
  <si>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</si>
  <si>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</si>
  <si>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</si>
  <si>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</si>
  <si>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</si>
  <si>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</si>
  <si>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SERİ</t>
  </si>
  <si>
    <t>KULVAR</t>
  </si>
  <si>
    <t>ATMA-ATLAMA SIRASI</t>
  </si>
  <si>
    <t>YARIŞACAĞI 
BRANŞ</t>
  </si>
  <si>
    <t>PUAN</t>
  </si>
  <si>
    <t>100 Metre</t>
  </si>
  <si>
    <t>800 Metre</t>
  </si>
  <si>
    <t>Uzun Atlama</t>
  </si>
  <si>
    <t>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</si>
  <si>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</si>
  <si>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</si>
  <si>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</si>
  <si>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</si>
  <si>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</si>
  <si>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</si>
  <si>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</si>
  <si>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</si>
  <si>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</si>
  <si>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</si>
  <si>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</si>
  <si>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</si>
  <si>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</si>
  <si>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</si>
  <si>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</si>
  <si>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</si>
  <si>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</si>
  <si>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</si>
  <si>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</si>
  <si>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</si>
  <si>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</si>
  <si>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</si>
  <si>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</si>
  <si>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</si>
  <si>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</si>
  <si>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</si>
  <si>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</si>
  <si>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</si>
  <si>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</si>
  <si>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</si>
  <si>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</si>
  <si>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</si>
  <si>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</si>
  <si>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</si>
  <si>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</si>
  <si>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</si>
  <si>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</si>
  <si>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</si>
  <si>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</si>
  <si>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</si>
  <si>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</si>
  <si>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</si>
  <si>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</si>
  <si>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</si>
  <si>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</si>
  <si>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</si>
  <si>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</si>
  <si>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</si>
  <si>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</si>
  <si>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Genel Puan Durumu</t>
  </si>
  <si>
    <t>100 METRE</t>
  </si>
  <si>
    <t>Start Kontrol</t>
  </si>
  <si>
    <t>YÜKSEK ATLAMA</t>
  </si>
  <si>
    <t>800 METRE</t>
  </si>
  <si>
    <t>UZUN ATLAMA</t>
  </si>
  <si>
    <t>SIRA</t>
  </si>
  <si>
    <t>1.GÜN PUAN</t>
  </si>
  <si>
    <t>2.GÜN PUAN</t>
  </si>
  <si>
    <t>GENEL PUAN</t>
  </si>
  <si>
    <t>Puan</t>
  </si>
  <si>
    <t>1500 Metre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</si>
  <si>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</si>
  <si>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</si>
  <si>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</si>
  <si>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</si>
  <si>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</si>
  <si>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</si>
  <si>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</si>
  <si>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</si>
  <si>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</si>
  <si>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</si>
  <si>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</si>
  <si>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</si>
  <si>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</si>
  <si>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</si>
  <si>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</si>
  <si>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</si>
  <si>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</si>
  <si>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</si>
  <si>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</si>
  <si>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</si>
  <si>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</si>
  <si>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</si>
  <si>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</si>
  <si>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</si>
  <si>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</si>
  <si>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</si>
  <si>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</si>
  <si>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</si>
  <si>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</si>
  <si>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</si>
  <si>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</si>
  <si>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</si>
  <si>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</si>
  <si>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</si>
  <si>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</si>
  <si>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</si>
  <si>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100M.ENG-2-1</t>
  </si>
  <si>
    <t>100M.ENG-2-2</t>
  </si>
  <si>
    <t>100M.ENG-2-3</t>
  </si>
  <si>
    <t>100M.ENG-2-4</t>
  </si>
  <si>
    <t>100M.ENG-2-5</t>
  </si>
  <si>
    <t>100M.ENG-2-6</t>
  </si>
  <si>
    <t>100M.ENG-2-7</t>
  </si>
  <si>
    <t>100M.ENG-2-8</t>
  </si>
  <si>
    <t>100M.ENG-3-1</t>
  </si>
  <si>
    <t>100M.ENG-3-2</t>
  </si>
  <si>
    <t>100M.ENG-3-3</t>
  </si>
  <si>
    <t>100M.ENG-3-4</t>
  </si>
  <si>
    <t>100M.ENG-3-5</t>
  </si>
  <si>
    <t>100M.ENG-3-6</t>
  </si>
  <si>
    <t>100M.ENG-3-7</t>
  </si>
  <si>
    <t>100M.ENG-3-8</t>
  </si>
  <si>
    <t>Gülle Atma</t>
  </si>
  <si>
    <t>Disk Atma</t>
  </si>
  <si>
    <t>Cirit Atma</t>
  </si>
  <si>
    <t>Ağırlık</t>
  </si>
  <si>
    <t>1500 METRE</t>
  </si>
  <si>
    <t>GÜLLE ATMA</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</si>
  <si>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</si>
  <si>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</si>
  <si>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</si>
  <si>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</si>
  <si>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</si>
  <si>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</si>
  <si>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</si>
  <si>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</si>
  <si>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</si>
  <si>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</si>
  <si>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</si>
  <si>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</si>
  <si>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</si>
  <si>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</si>
  <si>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</si>
  <si>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</si>
  <si>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</si>
  <si>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</si>
  <si>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</si>
  <si>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</si>
  <si>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</si>
  <si>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</si>
  <si>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</si>
  <si>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</si>
  <si>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</si>
  <si>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DİSK ATMA</t>
  </si>
  <si>
    <t>CİRİT ATMA</t>
  </si>
  <si>
    <t>GENEL PUAN TABLOSU 1.GÜN</t>
  </si>
  <si>
    <t>GENEL PUAN TABLOSU 2.GÜN</t>
  </si>
  <si>
    <t>400 METRE</t>
  </si>
  <si>
    <t>400M-1-7</t>
  </si>
  <si>
    <t>400M-1-8</t>
  </si>
  <si>
    <t>400M-2-7</t>
  </si>
  <si>
    <t>400M-2-8</t>
  </si>
  <si>
    <t>400M-3-7</t>
  </si>
  <si>
    <t>400M-3-8</t>
  </si>
  <si>
    <t>SIRIKLA ATLAMA</t>
  </si>
  <si>
    <t>400 Metre</t>
  </si>
  <si>
    <t>Sırıkla Atlama</t>
  </si>
  <si>
    <t>200 Metre</t>
  </si>
  <si>
    <t>Yüksek Atlama</t>
  </si>
  <si>
    <t>ÜÇADIM ATLAMA</t>
  </si>
  <si>
    <t>200 METRE</t>
  </si>
  <si>
    <t>YÜKSEK-1</t>
  </si>
  <si>
    <t>YÜKSEK-2</t>
  </si>
  <si>
    <t>YÜKSEK-3</t>
  </si>
  <si>
    <t>YÜKSEK-4</t>
  </si>
  <si>
    <t>YÜKSEK-5</t>
  </si>
  <si>
    <t>YÜKSEK-6</t>
  </si>
  <si>
    <t>YÜKSEK-7</t>
  </si>
  <si>
    <t>ARA DERECE</t>
  </si>
  <si>
    <t>Rüzgar:</t>
  </si>
  <si>
    <t>RÜZGAR</t>
  </si>
  <si>
    <t>A  T  M  A  L  A  R</t>
  </si>
  <si>
    <t>3000 Metre Engelli</t>
  </si>
  <si>
    <t>Çekiç Atma</t>
  </si>
  <si>
    <t>4x100 Metre Bayrak</t>
  </si>
  <si>
    <t>4x400 Metre Bayrak</t>
  </si>
  <si>
    <t>3000 Metre</t>
  </si>
  <si>
    <t>5000 Metre</t>
  </si>
  <si>
    <t>Rekor:</t>
  </si>
  <si>
    <t>4X100M</t>
  </si>
  <si>
    <t>4X400M</t>
  </si>
  <si>
    <t>ÇEKİÇ-1</t>
  </si>
  <si>
    <t>ÇEKİÇ-2</t>
  </si>
  <si>
    <t>ÇEKİÇ-3</t>
  </si>
  <si>
    <t>ÇEKİÇ-4</t>
  </si>
  <si>
    <t>ÇEKİÇ-5</t>
  </si>
  <si>
    <t>ÇEKİÇ-6</t>
  </si>
  <si>
    <t>ÇEKİÇ-7</t>
  </si>
  <si>
    <t>ÇEKİÇ-8</t>
  </si>
  <si>
    <t>ÇEKİÇ-9</t>
  </si>
  <si>
    <t>ÇEKİÇ-10</t>
  </si>
  <si>
    <t>ÇEKİÇ-11</t>
  </si>
  <si>
    <t>ÇEKİÇ-12</t>
  </si>
  <si>
    <t>ÇEKİÇ-13</t>
  </si>
  <si>
    <t>ÇEKİÇ-14</t>
  </si>
  <si>
    <t>ÇEKİÇ-15</t>
  </si>
  <si>
    <t>ÇEKİÇ-16</t>
  </si>
  <si>
    <t>ÇEKİÇ-17</t>
  </si>
  <si>
    <t>ÇEKİÇ-18</t>
  </si>
  <si>
    <t>ÇEKİÇ-19</t>
  </si>
  <si>
    <t>ÇEKİÇ-20</t>
  </si>
  <si>
    <t>ÇEKİÇ-21</t>
  </si>
  <si>
    <t>ÇEKİÇ-22</t>
  </si>
  <si>
    <t>ÇEKİÇ-23</t>
  </si>
  <si>
    <t>ÇEKİÇ-24</t>
  </si>
  <si>
    <t>ÇEKİÇ-25</t>
  </si>
  <si>
    <t>4X100M-1-1</t>
  </si>
  <si>
    <t>4X100M-1-2</t>
  </si>
  <si>
    <t>4X100M-1-3</t>
  </si>
  <si>
    <t>4X100M-1-4</t>
  </si>
  <si>
    <t>4X100M-1-5</t>
  </si>
  <si>
    <t>4X100M-1-6</t>
  </si>
  <si>
    <t>4X100M-1-7</t>
  </si>
  <si>
    <t>4X100M-1-8</t>
  </si>
  <si>
    <t>4X100M-2-1</t>
  </si>
  <si>
    <t>4X100M-2-2</t>
  </si>
  <si>
    <t>4X100M-2-3</t>
  </si>
  <si>
    <t>4X100M-2-4</t>
  </si>
  <si>
    <t>4X100M-2-5</t>
  </si>
  <si>
    <t>4X100M-2-6</t>
  </si>
  <si>
    <t>4X100M-2-7</t>
  </si>
  <si>
    <t>4X100M-2-8</t>
  </si>
  <si>
    <t>5000M-1-1</t>
  </si>
  <si>
    <t>5000M-1-2</t>
  </si>
  <si>
    <t>5000M-1-3</t>
  </si>
  <si>
    <t>5000M-1-4</t>
  </si>
  <si>
    <t>5000M-1-5</t>
  </si>
  <si>
    <t>5000M-1-6</t>
  </si>
  <si>
    <t>5000M-1-7</t>
  </si>
  <si>
    <t>5000M-1-8</t>
  </si>
  <si>
    <t>5000M-1-9</t>
  </si>
  <si>
    <t>5000M-1-10</t>
  </si>
  <si>
    <t>5000M-1-11</t>
  </si>
  <si>
    <t>5000M-1-12</t>
  </si>
  <si>
    <t>5000M-2-1</t>
  </si>
  <si>
    <t>5000M-2-2</t>
  </si>
  <si>
    <t>5000M-2-3</t>
  </si>
  <si>
    <t>5000M-2-4</t>
  </si>
  <si>
    <t>5000M-2-5</t>
  </si>
  <si>
    <t>5000M-2-6</t>
  </si>
  <si>
    <t>5000M-2-7</t>
  </si>
  <si>
    <t>5000M-2-8</t>
  </si>
  <si>
    <t>5000M-2-9</t>
  </si>
  <si>
    <t>5000M-2-10</t>
  </si>
  <si>
    <t>5000M-2-11</t>
  </si>
  <si>
    <t>5000M-2-12</t>
  </si>
  <si>
    <t>5000M-3-1</t>
  </si>
  <si>
    <t>5000M-3-2</t>
  </si>
  <si>
    <t>5000M-3-3</t>
  </si>
  <si>
    <t>5000M-3-4</t>
  </si>
  <si>
    <t>5000M-3-5</t>
  </si>
  <si>
    <t>5000M-3-6</t>
  </si>
  <si>
    <t>5000M-3-7</t>
  </si>
  <si>
    <t>5000M-3-8</t>
  </si>
  <si>
    <t>5000M-3-9</t>
  </si>
  <si>
    <t>5000M-3-10</t>
  </si>
  <si>
    <t>5000M-3-11</t>
  </si>
  <si>
    <t>5000M-3-12</t>
  </si>
  <si>
    <t>400 Metre Engelli</t>
  </si>
  <si>
    <t>ÇEKİÇ ATMA</t>
  </si>
  <si>
    <t>4X100 METRE</t>
  </si>
  <si>
    <t>4X400 METRE</t>
  </si>
  <si>
    <t>400 METRE ENGELLİ</t>
  </si>
  <si>
    <t>3000 METRE</t>
  </si>
  <si>
    <t>5000 METRE</t>
  </si>
  <si>
    <t>3000 METRE ENGELLİ</t>
  </si>
  <si>
    <t>4X100 METRE 1.SERİ</t>
  </si>
  <si>
    <t>7.260 gr.</t>
  </si>
  <si>
    <t>110 METRE ENGEL</t>
  </si>
  <si>
    <t>110 METRE ENGELLİ</t>
  </si>
  <si>
    <t>110M.ENG-1-1</t>
  </si>
  <si>
    <t>110M.ENG-1-2</t>
  </si>
  <si>
    <t>110M.ENG-1-3</t>
  </si>
  <si>
    <t>110M.ENG-1-4</t>
  </si>
  <si>
    <t>110M.ENG-1-5</t>
  </si>
  <si>
    <t>110M.ENG-1-6</t>
  </si>
  <si>
    <t>110M.ENG-1-7</t>
  </si>
  <si>
    <t>110M.ENG-1-8</t>
  </si>
  <si>
    <t>110 Metre Engelli</t>
  </si>
  <si>
    <t>Üçadım Atlama</t>
  </si>
  <si>
    <t>Mehmet GÜZEL  46.18</t>
  </si>
  <si>
    <t>İlham Tanui ÖZBİLEN  3:33.32</t>
  </si>
  <si>
    <t>Çağlar KAHRAMANOĞLU  14.03</t>
  </si>
  <si>
    <t>Metin DURMUŞOĞLU  2.26</t>
  </si>
  <si>
    <t>Mesut YAVAŞ  8.08</t>
  </si>
  <si>
    <t>Hüseyin ATICI  20.42</t>
  </si>
  <si>
    <t>Tarık Langat AKDAĞ  8:17.85</t>
  </si>
  <si>
    <t>Eşref APAK  81.45</t>
  </si>
  <si>
    <t>Ulusal Takım  39.81</t>
  </si>
  <si>
    <t>Tuncay ÖRS  50.13</t>
  </si>
  <si>
    <t>Berk TUNA  16.67</t>
  </si>
  <si>
    <t>Ruhan IŞIM  5.70</t>
  </si>
  <si>
    <t>Ercüment OLGUNDENİZ  67.50</t>
  </si>
  <si>
    <t>Fatih AVAN  85.60</t>
  </si>
  <si>
    <t>Polat Kemboi ARIKAN  7:42.31</t>
  </si>
  <si>
    <t>Ulusal Takım  3:03.92</t>
  </si>
  <si>
    <t>ANKARA</t>
  </si>
  <si>
    <t>24-25 Ağustos 2013</t>
  </si>
  <si>
    <t>Türkiye Atletizm Federasyonu
Ankara Atletizm İl Temsilciliği</t>
  </si>
  <si>
    <t>İli-Takımı</t>
  </si>
  <si>
    <t xml:space="preserve">Selim Bayrak  </t>
  </si>
  <si>
    <t>Ramil GULİYEV  10.23</t>
  </si>
  <si>
    <t>Ramil GULİYEV  20.46</t>
  </si>
  <si>
    <t>İlham Tanui ÖZBİLEN 1:44.00</t>
  </si>
  <si>
    <t>1.Lig 1.Kademe Yarışmaları</t>
  </si>
  <si>
    <t>1.GÜN ERKEKLER  START LİSTELERİ</t>
  </si>
  <si>
    <t>OBEN BENOL MUMCUOĞLU</t>
  </si>
  <si>
    <t>İSTANBUL-ÜSKÜDAR BLD.SP.</t>
  </si>
  <si>
    <t>MESUT KORKMAZ</t>
  </si>
  <si>
    <t>SİNAN HALLAÇ</t>
  </si>
  <si>
    <t>OZAN DEMİR</t>
  </si>
  <si>
    <t>FATİH KORKUNÇ</t>
  </si>
  <si>
    <t>MESTAN TURAN</t>
  </si>
  <si>
    <t>ERDİ AKSU</t>
  </si>
  <si>
    <t>ENSAR KURTULMUŞ</t>
  </si>
  <si>
    <t>Uzun</t>
  </si>
  <si>
    <t>YAĞIZ ERDOĞAN</t>
  </si>
  <si>
    <t>Yüksek</t>
  </si>
  <si>
    <t>MUSTAFA BUYRUK</t>
  </si>
  <si>
    <t>Sırık</t>
  </si>
  <si>
    <t>DOĞA KURAL</t>
  </si>
  <si>
    <t>Disk</t>
  </si>
  <si>
    <t>MUSTAFA YAVUZ</t>
  </si>
  <si>
    <t>Cirit</t>
  </si>
  <si>
    <t>Gülle</t>
  </si>
  <si>
    <t>MERT KURNAZ</t>
  </si>
  <si>
    <t>Çekiç</t>
  </si>
  <si>
    <t>687
691
675
690
685
682</t>
  </si>
  <si>
    <t>03.02.1997
24.09.1992
15.01.1991
20.05.1990
15.01.1986
01.01.1984</t>
  </si>
  <si>
    <t>MUSTAFA İNAN 
SİNAN HALLAÇ
ANIL ÖKTEM
OZAN DEMİR
MESUT KORKMAZ
İDRİS GÜLEÇ</t>
  </si>
  <si>
    <t>1</t>
  </si>
  <si>
    <t>6</t>
  </si>
  <si>
    <t>110m.Eng</t>
  </si>
  <si>
    <t>100m</t>
  </si>
  <si>
    <t>200m</t>
  </si>
  <si>
    <t>400m</t>
  </si>
  <si>
    <t>400m.Eng</t>
  </si>
  <si>
    <t>800m</t>
  </si>
  <si>
    <t>1500m</t>
  </si>
  <si>
    <t>3000m</t>
  </si>
  <si>
    <t>3000m.Eng</t>
  </si>
  <si>
    <t>5000m</t>
  </si>
  <si>
    <t>ÜçAdım</t>
  </si>
  <si>
    <t>ERDOĞAN GEDİK</t>
  </si>
  <si>
    <t>ANKARA-JANDARMA GÜCÜ</t>
  </si>
  <si>
    <t>EBUBEKİR ŞAHİN</t>
  </si>
  <si>
    <t>NECMETTİN ATLIHAN</t>
  </si>
  <si>
    <t>CUMALİ DAĞ</t>
  </si>
  <si>
    <t>MUSTAFA MAVİLİ</t>
  </si>
  <si>
    <t>İSMAİL AKDOĞAN</t>
  </si>
  <si>
    <t>FEVZİ BAYRAK</t>
  </si>
  <si>
    <t>RAMİZ UÇUCU</t>
  </si>
  <si>
    <t>MİRAÇ İLERİ</t>
  </si>
  <si>
    <t>ALİ BEDİR</t>
  </si>
  <si>
    <t>ABDULKADİR SADIÇ</t>
  </si>
  <si>
    <t xml:space="preserve"> </t>
  </si>
  <si>
    <t>703
695
694
696
700</t>
  </si>
  <si>
    <t>NECMETTİN ATLIHAN
EBUBEKİR ŞAHİN
CUMALİ DAĞ
ERDOĞAN GEDİK
MESUT GÜL</t>
  </si>
  <si>
    <t>5</t>
  </si>
  <si>
    <t>HİKMET TUĞSUZ</t>
  </si>
  <si>
    <t>MERSİN-MESKİ SPOR</t>
  </si>
  <si>
    <t>AYKUT HIZLISOY</t>
  </si>
  <si>
    <t>A.TOLGA SUÖZER</t>
  </si>
  <si>
    <t>ŞÜKRÜ YAMAN</t>
  </si>
  <si>
    <t>ŞEREF DİRLİ</t>
  </si>
  <si>
    <t>M.UĞUR ÇAKIR</t>
  </si>
  <si>
    <t>ÇETİN KARATAŞ</t>
  </si>
  <si>
    <t>CEM ŞAHİN</t>
  </si>
  <si>
    <t>SEMİH İLHAN</t>
  </si>
  <si>
    <t>İSHAK TOK</t>
  </si>
  <si>
    <t>M.ALİ ÇALIDAN</t>
  </si>
  <si>
    <t>GÜRBÜZ ÇAM</t>
  </si>
  <si>
    <t>B.MERİÇ KIZILDAĞ</t>
  </si>
  <si>
    <t>709
718
715
711
705</t>
  </si>
  <si>
    <t>A.TOLGA SUÖZER
ŞÜKRÜ YAMAN
OZAN ARKAN
HİKMET TUĞSUZ
AYKUT HIZLISOY</t>
  </si>
  <si>
    <t>3</t>
  </si>
  <si>
    <t>SERDAR DEMİRCİ</t>
  </si>
  <si>
    <t xml:space="preserve">BURSA-BURSASPOR </t>
  </si>
  <si>
    <t>AHMET İNCEL</t>
  </si>
  <si>
    <t>SEMİH GÜNCAN</t>
  </si>
  <si>
    <t>ZAFER TAŞDEMİR</t>
  </si>
  <si>
    <t>ADEM BELİR</t>
  </si>
  <si>
    <t>SONER ÇİMTİMAR</t>
  </si>
  <si>
    <t>METİN DOĞU</t>
  </si>
  <si>
    <t>CİHAN GÜÇ</t>
  </si>
  <si>
    <t>MUSTAFA BULUT</t>
  </si>
  <si>
    <t>CÜNEYT YAMAN</t>
  </si>
  <si>
    <t>MUSTAFA ALPÇİN</t>
  </si>
  <si>
    <t>CEMALETTİN BALCI</t>
  </si>
  <si>
    <t>4</t>
  </si>
  <si>
    <t>732
722
721
731
734
726</t>
  </si>
  <si>
    <t>SERDAR DEMİRCİ
BANGİN AYHAN
ALPER YÜKSEL
SEMİH GÜNCAN
ZAFER TAŞDEMİR
EMİRHAN PEHLİVAN</t>
  </si>
  <si>
    <t>HÜSEYİN KILIÇ</t>
  </si>
  <si>
    <t>KOCAELİ-DARICA BELEDİYE SP.</t>
  </si>
  <si>
    <t>AYKUT AY</t>
  </si>
  <si>
    <t>YAKUP ÇALIK</t>
  </si>
  <si>
    <t>FERHAT BAYRAM</t>
  </si>
  <si>
    <t>AHMET GÖL</t>
  </si>
  <si>
    <t>HAKAN ÇEÇEN</t>
  </si>
  <si>
    <t>SEBAHATTİN YILDIRIMCI</t>
  </si>
  <si>
    <t>SERKAN ŞİMŞEK</t>
  </si>
  <si>
    <t>M.ÇAĞLAR BİTKİN</t>
  </si>
  <si>
    <t>TUNAHAN DURMAZ</t>
  </si>
  <si>
    <t>BURAK YILMAZ</t>
  </si>
  <si>
    <t>MAHSUM ÇELİK</t>
  </si>
  <si>
    <t>RAMAZAN ŞEN</t>
  </si>
  <si>
    <t>BENHUR ÖZİPEK</t>
  </si>
  <si>
    <t>FEYYAZ AKÇA</t>
  </si>
  <si>
    <t>7</t>
  </si>
  <si>
    <t>747
741
752
744
737
750</t>
  </si>
  <si>
    <t>MURAT ÖZDEMİR
FERHAT BAYRAM
YAKUP ÇALIK
HÜSEYİN KILIÇ
BAYRAM ÖZBAŞ
SERKAN ŞİMŞEK</t>
  </si>
  <si>
    <t>CEMAL KAZANCIOĞLU</t>
  </si>
  <si>
    <t>200 M</t>
  </si>
  <si>
    <t>A. KADİR GÖKALP</t>
  </si>
  <si>
    <t>2</t>
  </si>
  <si>
    <t>25 Ağustos 2013 - 10.20</t>
  </si>
  <si>
    <t>25 Ağustos 2013 - 13.00</t>
  </si>
  <si>
    <t>25 Ağustos 2013 - 14.45</t>
  </si>
  <si>
    <t>25 Ağustos 2013 - 15.15</t>
  </si>
  <si>
    <t>25 Ağustos 2013 - 15.45</t>
  </si>
  <si>
    <t>25 Ağustos 2013 - 17.15</t>
  </si>
  <si>
    <t>25 Ağustos 2013 - 17.50</t>
  </si>
  <si>
    <t>25 Ağustos 2013 - 19.35</t>
  </si>
  <si>
    <t>25 Ağustos 2013 - 16.15</t>
  </si>
  <si>
    <t>24 Ağustos 2013 - 14.40</t>
  </si>
  <si>
    <t>24 Ağustos 2013 - 15.15</t>
  </si>
  <si>
    <t>24 Ağustos 2013 - 15.30</t>
  </si>
  <si>
    <t>24 Ağustos 2013 - 15.44</t>
  </si>
  <si>
    <t>24 Ağustos 2013 - 16.05</t>
  </si>
  <si>
    <t>24 Ağustos 2013 - 16.12</t>
  </si>
  <si>
    <t>24 Ağustos 2013 - 16.15</t>
  </si>
  <si>
    <t>24 Ağustos 2013 - 16.51</t>
  </si>
  <si>
    <t>24 Ağustos 2013 - 17.15</t>
  </si>
  <si>
    <t>24 Ağustos 2013 - 19.00</t>
  </si>
  <si>
    <t>25 Ağustos 2013 - 20.00</t>
  </si>
  <si>
    <t>1.Lig Erkekler</t>
  </si>
  <si>
    <t>OKAN KAMIŞ</t>
  </si>
  <si>
    <t>MUSTAFA KIVANÇ</t>
  </si>
  <si>
    <t>ABDULLAH SARI</t>
  </si>
  <si>
    <t>YUSUF KARAPINAR</t>
  </si>
  <si>
    <t>İ.HALİL SAĞLAM</t>
  </si>
  <si>
    <t>SERCAN AYDEMİR</t>
  </si>
  <si>
    <t xml:space="preserve">FERDİ ANKARA KARAGÜCÜ </t>
  </si>
  <si>
    <t xml:space="preserve">FERDİ ÜSKÜDAR </t>
  </si>
  <si>
    <t xml:space="preserve">FERDİ DARICA </t>
  </si>
  <si>
    <t>FERDİ FENERBAHÇE</t>
  </si>
  <si>
    <t>FERDİ</t>
  </si>
  <si>
    <t>8</t>
  </si>
  <si>
    <t>X</t>
  </si>
  <si>
    <t>-</t>
  </si>
  <si>
    <t>-1.0</t>
  </si>
  <si>
    <t>+2.0</t>
  </si>
  <si>
    <t>-1.1</t>
  </si>
  <si>
    <t>-1,1</t>
  </si>
  <si>
    <t>-1.2</t>
  </si>
  <si>
    <t>DNS</t>
  </si>
  <si>
    <t>TASNİF DIŞI</t>
  </si>
  <si>
    <t>0</t>
  </si>
  <si>
    <t>O</t>
  </si>
  <si>
    <t>DNF</t>
  </si>
  <si>
    <t>EMİRHAN PEHLİVAN</t>
  </si>
  <si>
    <t xml:space="preserve">CEMAL KAZANCIOĞLU
MUSTAFA İNAN 
SİNAN HALLAÇ
MESUT KORKMAZ
</t>
  </si>
  <si>
    <t xml:space="preserve">676
687
691
685
</t>
  </si>
  <si>
    <t xml:space="preserve">
NECMETTİN ATLIHAN
ERDOĞAN GEDİK
KAAN AYDEMİR
EBUBEKİR ŞAHİN</t>
  </si>
  <si>
    <t>703
696
699
695</t>
  </si>
  <si>
    <t>OZAN ARKAN
HİKMET TUĞSUZ
A.TOLGA SUÖZER
AYKUT HIZLISOY</t>
  </si>
  <si>
    <t>715
711
709
705</t>
  </si>
  <si>
    <t xml:space="preserve">BANGİN AYHAN
EMİRHAN PEHLİVAN
AHMET İNCEL
SEDRDAR DEMİRCİ
</t>
  </si>
  <si>
    <t>722
726
720
732</t>
  </si>
  <si>
    <t xml:space="preserve">SERKAN ŞİMŞEK
BAYRAM ÖZBAŞ
A.KADİR GÖKALP
AYKUT AY
</t>
  </si>
  <si>
    <t xml:space="preserve">750
737
735
736
</t>
  </si>
  <si>
    <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</si>
</sst>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s>
  <fonts count="95">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sz val="12"/>
      <name val="Arial"/>
      <family val="2"/>
    </font>
    <font>
      <b/>
      <sz val="11"/>
      <color indexed="10"/>
      <name val="Cambria"/>
      <family val="1"/>
    </font>
    <font>
      <sz val="8"/>
      <name val="Cambria"/>
      <family val="1"/>
    </font>
    <font>
      <sz val="11"/>
      <color indexed="10"/>
      <name val="Cambria"/>
      <family val="1"/>
    </font>
    <font>
      <sz val="10"/>
      <color indexed="8"/>
      <name val="Cambria"/>
      <family val="1"/>
    </font>
    <font>
      <b/>
      <sz val="10"/>
      <color indexed="56"/>
      <name val="Cambria"/>
      <family val="1"/>
    </font>
    <font>
      <b/>
      <sz val="9"/>
      <color indexed="56"/>
      <name val="Cambria"/>
      <family val="1"/>
    </font>
    <font>
      <sz val="15"/>
      <color indexed="8"/>
      <name val="Cambria"/>
      <family val="1"/>
    </font>
    <font>
      <b/>
      <sz val="15"/>
      <color indexed="10"/>
      <name val="Cambria"/>
      <family val="1"/>
    </font>
    <font>
      <b/>
      <sz val="15"/>
      <name val="Cambria"/>
      <family val="1"/>
    </font>
    <font>
      <sz val="14"/>
      <name val="Cambria"/>
      <family val="1"/>
    </font>
    <font>
      <sz val="15"/>
      <name val="Cambria"/>
      <family val="1"/>
    </font>
    <font>
      <b/>
      <sz val="14"/>
      <name val="Cambria"/>
      <family val="1"/>
    </font>
    <font>
      <b/>
      <sz val="12"/>
      <color indexed="56"/>
      <name val="Cambria"/>
      <family val="1"/>
    </font>
    <font>
      <sz val="12"/>
      <color indexed="10"/>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1"/>
      <color indexed="8"/>
      <name val="Cambria"/>
      <family val="1"/>
    </font>
    <font>
      <b/>
      <sz val="10"/>
      <color indexed="8"/>
      <name val="Cambria"/>
      <family val="1"/>
    </font>
    <font>
      <sz val="16"/>
      <color indexed="10"/>
      <name val="Cambria"/>
      <family val="1"/>
    </font>
    <font>
      <sz val="12"/>
      <color indexed="8"/>
      <name val="Cambria"/>
      <family val="1"/>
    </font>
    <font>
      <b/>
      <sz val="12"/>
      <color indexed="9"/>
      <name val="Cambria"/>
      <family val="1"/>
    </font>
    <font>
      <sz val="12"/>
      <color indexed="9"/>
      <name val="Cambria"/>
      <family val="1"/>
    </font>
    <font>
      <sz val="10"/>
      <color indexed="10"/>
      <name val="Cambria"/>
      <family val="1"/>
    </font>
    <font>
      <b/>
      <sz val="11"/>
      <color indexed="56"/>
      <name val="Cambria"/>
      <family val="1"/>
    </font>
    <font>
      <b/>
      <sz val="18"/>
      <name val="Cambria"/>
      <family val="1"/>
    </font>
    <font>
      <sz val="18"/>
      <name val="Cambria"/>
      <family val="1"/>
    </font>
    <font>
      <b/>
      <sz val="11"/>
      <color indexed="23"/>
      <name val="Cambria"/>
      <family val="1"/>
    </font>
    <font>
      <b/>
      <sz val="18"/>
      <color indexed="10"/>
      <name val="Cambria"/>
      <family val="1"/>
    </font>
    <font>
      <sz val="24"/>
      <name val="Cambria"/>
      <family val="1"/>
    </font>
    <font>
      <b/>
      <sz val="12"/>
      <color indexed="30"/>
      <name val="Cambria"/>
      <family val="1"/>
    </font>
    <font>
      <b/>
      <sz val="22"/>
      <color indexed="30"/>
      <name val="Cambria"/>
      <family val="1"/>
    </font>
    <font>
      <b/>
      <sz val="20"/>
      <color indexed="10"/>
      <name val="Cambria"/>
      <family val="1"/>
    </font>
    <font>
      <sz val="20"/>
      <color indexed="10"/>
      <name val="Cambria"/>
      <family val="1"/>
    </font>
    <font>
      <b/>
      <sz val="16"/>
      <color indexed="8"/>
      <name val="Cambria"/>
      <family val="1"/>
    </font>
    <font>
      <b/>
      <sz val="13"/>
      <color indexed="8"/>
      <name val="Cambria"/>
      <family val="1"/>
    </font>
    <font>
      <b/>
      <u val="single"/>
      <sz val="12"/>
      <color indexed="10"/>
      <name val="Cambria"/>
      <family val="1"/>
    </font>
    <font>
      <b/>
      <u val="single"/>
      <sz val="16"/>
      <color indexed="10"/>
      <name val="Cambria"/>
      <family val="1"/>
    </font>
    <font>
      <b/>
      <sz val="15"/>
      <color indexed="8"/>
      <name val="Cambria"/>
      <family val="1"/>
    </font>
    <font>
      <b/>
      <u val="single"/>
      <sz val="12"/>
      <color indexed="10"/>
      <name val="Arial"/>
      <family val="2"/>
    </font>
    <font>
      <b/>
      <sz val="11"/>
      <color indexed="9"/>
      <name val="Cambria"/>
      <family val="1"/>
    </font>
    <font>
      <b/>
      <sz val="22"/>
      <color indexed="10"/>
      <name val="Cambria"/>
      <family val="1"/>
    </font>
    <font>
      <b/>
      <sz val="14"/>
      <color indexed="8"/>
      <name val="Cambria"/>
      <family val="1"/>
    </font>
    <font>
      <sz val="20"/>
      <name val="Cambria"/>
      <family val="1"/>
    </font>
    <font>
      <b/>
      <sz val="24"/>
      <color indexed="10"/>
      <name val="Cambria"/>
      <family val="1"/>
    </font>
    <font>
      <b/>
      <sz val="22"/>
      <color indexed="56"/>
      <name val="Cambria"/>
      <family val="1"/>
    </font>
    <font>
      <u val="single"/>
      <sz val="8.5"/>
      <color indexed="12"/>
      <name val="Arial"/>
      <family val="2"/>
    </font>
    <font>
      <u val="single"/>
      <sz val="8.5"/>
      <color theme="10"/>
      <name val="Arial"/>
      <family val="2"/>
    </font>
    <font>
      <b/>
      <sz val="12"/>
      <color theme="0"/>
      <name val="Cambria"/>
      <family val="1"/>
    </font>
    <font>
      <sz val="12"/>
      <color theme="0"/>
      <name val="Cambria"/>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43">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style="thin"/>
      <right style="thin"/>
      <top style="thin"/>
      <bottom style="thin"/>
    </border>
    <border>
      <left>
        <color indexed="63"/>
      </left>
      <right>
        <color indexed="63"/>
      </right>
      <top>
        <color indexed="63"/>
      </top>
      <bottom style="dashDot"/>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ashDotDot"/>
      <right>
        <color indexed="63"/>
      </right>
      <top style="dashDotDot"/>
      <bottom style="dashDotDot"/>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style="thin"/>
      <right style="thin"/>
      <top style="medium"/>
      <bottom style="thin"/>
    </border>
    <border>
      <left style="thin"/>
      <right>
        <color indexed="63"/>
      </right>
      <top style="thin"/>
      <bottom style="thin"/>
    </border>
    <border>
      <left>
        <color indexed="63"/>
      </left>
      <right style="thin"/>
      <top style="thin"/>
      <bottom style="thin"/>
    </border>
    <border>
      <left>
        <color indexed="63"/>
      </left>
      <right style="dashDotDot"/>
      <top>
        <color indexed="63"/>
      </top>
      <bottom>
        <color indexed="63"/>
      </bottom>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right/>
      <top style="dashDot"/>
      <bottom style="dashDot"/>
    </border>
    <border>
      <left>
        <color indexed="63"/>
      </left>
      <right>
        <color indexed="63"/>
      </right>
      <top style="dashDot"/>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9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44">
    <xf numFmtId="0" fontId="0" fillId="0" borderId="0" xfId="0" applyAlignment="1">
      <alignment/>
    </xf>
    <xf numFmtId="0" fontId="22" fillId="0" borderId="0" xfId="0" applyFont="1" applyAlignment="1">
      <alignment/>
    </xf>
    <xf numFmtId="0" fontId="28" fillId="0" borderId="0" xfId="53" applyFont="1" applyAlignment="1" applyProtection="1">
      <alignment wrapText="1"/>
      <protection locked="0"/>
    </xf>
    <xf numFmtId="0" fontId="28" fillId="0" borderId="0" xfId="53" applyFont="1" applyAlignment="1" applyProtection="1">
      <alignment vertical="center" wrapText="1"/>
      <protection locked="0"/>
    </xf>
    <xf numFmtId="0" fontId="28" fillId="24" borderId="0" xfId="53" applyFont="1" applyFill="1" applyBorder="1" applyAlignment="1" applyProtection="1">
      <alignment horizontal="left" vertical="center" wrapText="1"/>
      <protection locked="0"/>
    </xf>
    <xf numFmtId="0" fontId="29" fillId="24" borderId="0" xfId="53" applyFont="1" applyFill="1" applyBorder="1" applyAlignment="1" applyProtection="1">
      <alignment vertical="center" wrapText="1"/>
      <protection locked="0"/>
    </xf>
    <xf numFmtId="0" fontId="28" fillId="24" borderId="0" xfId="53" applyFont="1" applyFill="1" applyBorder="1" applyAlignment="1" applyProtection="1">
      <alignment wrapText="1"/>
      <protection locked="0"/>
    </xf>
    <xf numFmtId="0" fontId="28" fillId="24" borderId="0" xfId="53" applyFont="1" applyFill="1" applyBorder="1" applyAlignment="1" applyProtection="1">
      <alignment horizontal="left" wrapText="1"/>
      <protection locked="0"/>
    </xf>
    <xf numFmtId="14" fontId="28" fillId="24" borderId="0" xfId="53" applyNumberFormat="1" applyFont="1" applyFill="1" applyBorder="1" applyAlignment="1" applyProtection="1">
      <alignment horizontal="left" vertical="center" wrapText="1"/>
      <protection locked="0"/>
    </xf>
    <xf numFmtId="0" fontId="28" fillId="0" borderId="0" xfId="53" applyFont="1" applyAlignment="1" applyProtection="1">
      <alignment wrapText="1"/>
      <protection locked="0"/>
    </xf>
    <xf numFmtId="0" fontId="41" fillId="18" borderId="10" xfId="53" applyFont="1" applyFill="1" applyBorder="1" applyAlignment="1" applyProtection="1">
      <alignment vertical="center" wrapText="1"/>
      <protection locked="0"/>
    </xf>
    <xf numFmtId="0" fontId="28" fillId="0" borderId="0" xfId="53" applyFont="1" applyAlignment="1" applyProtection="1">
      <alignment vertical="center" wrapText="1"/>
      <protection locked="0"/>
    </xf>
    <xf numFmtId="0" fontId="28" fillId="24" borderId="0" xfId="53" applyFont="1" applyFill="1" applyBorder="1" applyAlignment="1" applyProtection="1">
      <alignment horizontal="left" vertical="center" wrapText="1"/>
      <protection locked="0"/>
    </xf>
    <xf numFmtId="0" fontId="29" fillId="24" borderId="0" xfId="53" applyFont="1" applyFill="1" applyBorder="1" applyAlignment="1" applyProtection="1">
      <alignment vertical="center" wrapText="1"/>
      <protection locked="0"/>
    </xf>
    <xf numFmtId="0" fontId="28" fillId="24" borderId="0" xfId="53" applyFont="1" applyFill="1" applyBorder="1" applyAlignment="1" applyProtection="1">
      <alignment wrapText="1"/>
      <protection locked="0"/>
    </xf>
    <xf numFmtId="0" fontId="28" fillId="24" borderId="0" xfId="53" applyFont="1" applyFill="1" applyBorder="1" applyAlignment="1" applyProtection="1">
      <alignment horizontal="left" wrapText="1"/>
      <protection locked="0"/>
    </xf>
    <xf numFmtId="14" fontId="28" fillId="24" borderId="0" xfId="53" applyNumberFormat="1" applyFont="1" applyFill="1" applyBorder="1" applyAlignment="1" applyProtection="1">
      <alignment horizontal="left" vertical="center" wrapText="1"/>
      <protection locked="0"/>
    </xf>
    <xf numFmtId="0" fontId="29" fillId="24" borderId="0" xfId="53" applyNumberFormat="1" applyFont="1" applyFill="1" applyBorder="1" applyAlignment="1" applyProtection="1">
      <alignment horizontal="right" vertical="center" wrapText="1"/>
      <protection locked="0"/>
    </xf>
    <xf numFmtId="0" fontId="22" fillId="0" borderId="0" xfId="53" applyFont="1" applyFill="1" applyAlignment="1">
      <alignment vertical="center"/>
      <protection/>
    </xf>
    <xf numFmtId="0" fontId="22" fillId="0" borderId="0" xfId="53" applyFont="1" applyFill="1" applyAlignment="1">
      <alignment horizontal="center" vertical="center"/>
      <protection/>
    </xf>
    <xf numFmtId="0" fontId="22" fillId="0" borderId="0" xfId="53" applyFont="1" applyFill="1">
      <alignment/>
      <protection/>
    </xf>
    <xf numFmtId="0" fontId="42" fillId="0" borderId="0" xfId="53" applyFont="1" applyFill="1" applyAlignment="1">
      <alignment vertical="center"/>
      <protection/>
    </xf>
    <xf numFmtId="0" fontId="26" fillId="0" borderId="11" xfId="53" applyFont="1" applyFill="1" applyBorder="1" applyAlignment="1">
      <alignment horizontal="center" vertical="center"/>
      <protection/>
    </xf>
    <xf numFmtId="0" fontId="43" fillId="0" borderId="11" xfId="53" applyFont="1" applyFill="1" applyBorder="1" applyAlignment="1">
      <alignment horizontal="center" vertical="center"/>
      <protection/>
    </xf>
    <xf numFmtId="1" fontId="26" fillId="0" borderId="11" xfId="53" applyNumberFormat="1" applyFont="1" applyFill="1" applyBorder="1" applyAlignment="1">
      <alignment horizontal="center" vertical="center"/>
      <protection/>
    </xf>
    <xf numFmtId="14" fontId="26" fillId="0" borderId="11" xfId="53" applyNumberFormat="1" applyFont="1" applyFill="1" applyBorder="1" applyAlignment="1">
      <alignment horizontal="center" vertical="center"/>
      <protection/>
    </xf>
    <xf numFmtId="203" fontId="26" fillId="0" borderId="11" xfId="53" applyNumberFormat="1" applyFont="1" applyFill="1" applyBorder="1" applyAlignment="1">
      <alignment horizontal="center" vertical="center"/>
      <protection/>
    </xf>
    <xf numFmtId="0" fontId="22" fillId="0" borderId="0" xfId="53" applyFont="1" applyFill="1" applyAlignment="1">
      <alignment horizontal="center"/>
      <protection/>
    </xf>
    <xf numFmtId="0" fontId="28" fillId="0" borderId="0" xfId="53" applyFont="1" applyFill="1" applyAlignment="1">
      <alignment horizontal="center"/>
      <protection/>
    </xf>
    <xf numFmtId="14" fontId="22" fillId="0" borderId="0" xfId="53" applyNumberFormat="1" applyFont="1" applyFill="1">
      <alignment/>
      <protection/>
    </xf>
    <xf numFmtId="0" fontId="22" fillId="0" borderId="0" xfId="53" applyFont="1" applyFill="1" applyBorder="1" applyAlignment="1">
      <alignment/>
      <protection/>
    </xf>
    <xf numFmtId="0" fontId="22" fillId="0" borderId="0" xfId="53" applyFont="1" applyFill="1" applyAlignment="1">
      <alignment/>
      <protection/>
    </xf>
    <xf numFmtId="2" fontId="22" fillId="0" borderId="0" xfId="53" applyNumberFormat="1" applyFont="1" applyFill="1" applyBorder="1" applyAlignment="1">
      <alignment horizontal="center"/>
      <protection/>
    </xf>
    <xf numFmtId="0" fontId="29" fillId="18" borderId="12" xfId="53" applyFont="1" applyFill="1" applyBorder="1" applyAlignment="1" applyProtection="1">
      <alignment vertical="center" wrapText="1"/>
      <protection locked="0"/>
    </xf>
    <xf numFmtId="14" fontId="29" fillId="18" borderId="12" xfId="53"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3" applyFont="1" applyFill="1" applyBorder="1" applyAlignment="1">
      <alignment horizontal="center" vertical="center"/>
      <protection/>
    </xf>
    <xf numFmtId="14" fontId="22" fillId="0" borderId="0" xfId="53" applyNumberFormat="1" applyFont="1" applyFill="1" applyBorder="1" applyAlignment="1">
      <alignment horizontal="center" vertical="center"/>
      <protection/>
    </xf>
    <xf numFmtId="0" fontId="44" fillId="0" borderId="0" xfId="53" applyFont="1" applyFill="1" applyBorder="1" applyAlignment="1">
      <alignment horizontal="center" vertical="center" wrapText="1"/>
      <protection/>
    </xf>
    <xf numFmtId="203" fontId="22" fillId="0" borderId="0" xfId="53" applyNumberFormat="1" applyFont="1" applyFill="1" applyBorder="1" applyAlignment="1">
      <alignment horizontal="center" vertical="center"/>
      <protection/>
    </xf>
    <xf numFmtId="1" fontId="22" fillId="0" borderId="0" xfId="53" applyNumberFormat="1" applyFont="1" applyFill="1" applyBorder="1" applyAlignment="1">
      <alignment horizontal="center" vertical="center"/>
      <protection/>
    </xf>
    <xf numFmtId="0" fontId="26" fillId="0" borderId="0" xfId="53" applyFont="1" applyFill="1" applyBorder="1" applyAlignment="1">
      <alignment horizontal="center" vertical="center"/>
      <protection/>
    </xf>
    <xf numFmtId="0" fontId="43" fillId="0" borderId="0" xfId="53" applyFont="1" applyFill="1" applyBorder="1" applyAlignment="1">
      <alignment horizontal="center" vertical="center"/>
      <protection/>
    </xf>
    <xf numFmtId="1" fontId="26" fillId="0" borderId="0" xfId="53" applyNumberFormat="1" applyFont="1" applyFill="1" applyBorder="1" applyAlignment="1">
      <alignment horizontal="center" vertical="center"/>
      <protection/>
    </xf>
    <xf numFmtId="14" fontId="26" fillId="0" borderId="0" xfId="53" applyNumberFormat="1" applyFont="1" applyFill="1" applyBorder="1" applyAlignment="1">
      <alignment horizontal="center" vertical="center"/>
      <protection/>
    </xf>
    <xf numFmtId="203" fontId="26" fillId="0" borderId="0" xfId="53" applyNumberFormat="1" applyFont="1" applyFill="1" applyBorder="1" applyAlignment="1">
      <alignment horizontal="center" vertical="center"/>
      <protection/>
    </xf>
    <xf numFmtId="0" fontId="22" fillId="0" borderId="0" xfId="53" applyFont="1" applyFill="1" applyAlignment="1">
      <alignment horizontal="left"/>
      <protection/>
    </xf>
    <xf numFmtId="0" fontId="45" fillId="18" borderId="11" xfId="53" applyFont="1" applyFill="1" applyBorder="1" applyAlignment="1">
      <alignment horizontal="center" vertical="center" wrapText="1"/>
      <protection/>
    </xf>
    <xf numFmtId="14" fontId="45" fillId="18" borderId="11" xfId="53" applyNumberFormat="1" applyFont="1" applyFill="1" applyBorder="1" applyAlignment="1">
      <alignment horizontal="center" vertical="center" wrapText="1"/>
      <protection/>
    </xf>
    <xf numFmtId="0" fontId="45" fillId="18" borderId="11" xfId="53" applyNumberFormat="1" applyFont="1" applyFill="1" applyBorder="1" applyAlignment="1">
      <alignment horizontal="center" vertical="center" wrapText="1"/>
      <protection/>
    </xf>
    <xf numFmtId="0" fontId="46" fillId="18" borderId="11" xfId="53" applyFont="1" applyFill="1" applyBorder="1" applyAlignment="1">
      <alignment horizontal="center" vertical="center" wrapText="1"/>
      <protection/>
    </xf>
    <xf numFmtId="0" fontId="26" fillId="0" borderId="11" xfId="53" applyNumberFormat="1" applyFont="1" applyFill="1" applyBorder="1" applyAlignment="1">
      <alignment horizontal="left" vertical="center" wrapText="1"/>
      <protection/>
    </xf>
    <xf numFmtId="0" fontId="22" fillId="0" borderId="0" xfId="53" applyFont="1" applyFill="1" applyAlignment="1">
      <alignment horizontal="left" wrapText="1"/>
      <protection/>
    </xf>
    <xf numFmtId="0" fontId="22" fillId="0" borderId="0" xfId="53" applyFont="1" applyFill="1" applyAlignment="1">
      <alignment wrapText="1"/>
      <protection/>
    </xf>
    <xf numFmtId="0" fontId="26" fillId="0" borderId="0" xfId="53" applyNumberFormat="1" applyFont="1" applyFill="1" applyBorder="1" applyAlignment="1">
      <alignment horizontal="left" vertical="center" wrapText="1"/>
      <protection/>
    </xf>
    <xf numFmtId="0" fontId="22" fillId="0" borderId="0" xfId="53" applyNumberFormat="1" applyFont="1" applyFill="1" applyBorder="1" applyAlignment="1">
      <alignment horizontal="center" wrapText="1"/>
      <protection/>
    </xf>
    <xf numFmtId="0" fontId="22" fillId="0" borderId="0" xfId="53" applyNumberFormat="1" applyFont="1" applyFill="1" applyBorder="1" applyAlignment="1">
      <alignment horizontal="left" wrapText="1"/>
      <protection/>
    </xf>
    <xf numFmtId="0" fontId="22" fillId="0" borderId="0" xfId="53" applyNumberFormat="1" applyFont="1" applyFill="1" applyAlignment="1">
      <alignment horizontal="center" wrapText="1"/>
      <protection/>
    </xf>
    <xf numFmtId="0" fontId="22" fillId="0" borderId="0" xfId="53" applyFont="1" applyFill="1" applyBorder="1" applyAlignment="1">
      <alignment horizontal="center" vertical="center" wrapText="1"/>
      <protection/>
    </xf>
    <xf numFmtId="0" fontId="22" fillId="0" borderId="0" xfId="53" applyFont="1" applyFill="1" applyBorder="1" applyAlignment="1">
      <alignment wrapText="1"/>
      <protection/>
    </xf>
    <xf numFmtId="0" fontId="28" fillId="0" borderId="0" xfId="53" applyFont="1" applyFill="1">
      <alignment/>
      <protection/>
    </xf>
    <xf numFmtId="14" fontId="47" fillId="0" borderId="11" xfId="53" applyNumberFormat="1" applyFont="1" applyFill="1" applyBorder="1" applyAlignment="1">
      <alignment horizontal="center" vertical="center" wrapText="1"/>
      <protection/>
    </xf>
    <xf numFmtId="14" fontId="28" fillId="0" borderId="0" xfId="53" applyNumberFormat="1" applyFont="1" applyFill="1" applyAlignment="1">
      <alignment horizontal="center"/>
      <protection/>
    </xf>
    <xf numFmtId="49" fontId="28" fillId="0" borderId="0" xfId="53" applyNumberFormat="1" applyFont="1" applyFill="1" applyAlignment="1">
      <alignment horizontal="center"/>
      <protection/>
    </xf>
    <xf numFmtId="0" fontId="29" fillId="0" borderId="0" xfId="53" applyFont="1" applyFill="1" applyAlignment="1">
      <alignment horizontal="center"/>
      <protection/>
    </xf>
    <xf numFmtId="0" fontId="29" fillId="24" borderId="0" xfId="53" applyFont="1" applyFill="1" applyBorder="1" applyAlignment="1" applyProtection="1">
      <alignment horizontal="center" vertical="center" wrapText="1"/>
      <protection locked="0"/>
    </xf>
    <xf numFmtId="0" fontId="28" fillId="24" borderId="0" xfId="53" applyFont="1" applyFill="1" applyBorder="1" applyAlignment="1" applyProtection="1">
      <alignment horizontal="center" wrapText="1"/>
      <protection locked="0"/>
    </xf>
    <xf numFmtId="0" fontId="28" fillId="24" borderId="0" xfId="53" applyFont="1" applyFill="1" applyAlignment="1" applyProtection="1">
      <alignment wrapText="1"/>
      <protection locked="0"/>
    </xf>
    <xf numFmtId="0" fontId="48" fillId="18" borderId="10" xfId="53" applyFont="1" applyFill="1" applyBorder="1" applyAlignment="1" applyProtection="1">
      <alignment vertical="center" wrapText="1"/>
      <protection locked="0"/>
    </xf>
    <xf numFmtId="0" fontId="49" fillId="18" borderId="10" xfId="53" applyFont="1" applyFill="1" applyBorder="1" applyAlignment="1" applyProtection="1">
      <alignment vertical="center" wrapText="1"/>
      <protection locked="0"/>
    </xf>
    <xf numFmtId="0" fontId="49" fillId="0" borderId="0" xfId="53" applyFont="1" applyAlignment="1" applyProtection="1">
      <alignment vertical="center" wrapText="1"/>
      <protection locked="0"/>
    </xf>
    <xf numFmtId="0" fontId="49" fillId="18" borderId="12" xfId="53" applyFont="1" applyFill="1" applyBorder="1" applyAlignment="1" applyProtection="1">
      <alignment vertical="center" wrapText="1"/>
      <protection locked="0"/>
    </xf>
    <xf numFmtId="0" fontId="37" fillId="0" borderId="11" xfId="53" applyFont="1" applyFill="1" applyBorder="1" applyAlignment="1">
      <alignment horizontal="center" vertical="center"/>
      <protection/>
    </xf>
    <xf numFmtId="207" fontId="50" fillId="0" borderId="11" xfId="53" applyNumberFormat="1" applyFont="1" applyFill="1" applyBorder="1" applyAlignment="1">
      <alignment horizontal="center" vertical="center"/>
      <protection/>
    </xf>
    <xf numFmtId="0" fontId="47" fillId="0" borderId="11" xfId="53" applyFont="1" applyFill="1" applyBorder="1" applyAlignment="1">
      <alignment horizontal="left" vertical="center" wrapText="1"/>
      <protection/>
    </xf>
    <xf numFmtId="0" fontId="51" fillId="0" borderId="11" xfId="53" applyFont="1" applyFill="1" applyBorder="1" applyAlignment="1">
      <alignment horizontal="center" vertical="center"/>
      <protection/>
    </xf>
    <xf numFmtId="0" fontId="52" fillId="0" borderId="0" xfId="53" applyFont="1" applyFill="1" applyAlignment="1">
      <alignment horizontal="left"/>
      <protection/>
    </xf>
    <xf numFmtId="14" fontId="52" fillId="0" borderId="0" xfId="53" applyNumberFormat="1" applyFont="1" applyFill="1" applyAlignment="1">
      <alignment horizontal="center"/>
      <protection/>
    </xf>
    <xf numFmtId="0" fontId="50" fillId="0" borderId="0" xfId="53" applyFont="1" applyFill="1" applyBorder="1" applyAlignment="1">
      <alignment horizontal="center" vertical="center" wrapText="1"/>
      <protection/>
    </xf>
    <xf numFmtId="0" fontId="52" fillId="0" borderId="0" xfId="53" applyFont="1" applyFill="1" applyAlignment="1">
      <alignment horizontal="center"/>
      <protection/>
    </xf>
    <xf numFmtId="0" fontId="52" fillId="0" borderId="0" xfId="53" applyFont="1" applyFill="1">
      <alignment/>
      <protection/>
    </xf>
    <xf numFmtId="49" fontId="52" fillId="0" borderId="0" xfId="53" applyNumberFormat="1" applyFont="1" applyFill="1" applyAlignment="1">
      <alignment horizontal="center"/>
      <protection/>
    </xf>
    <xf numFmtId="0" fontId="33" fillId="18" borderId="10" xfId="53" applyNumberFormat="1" applyFont="1" applyFill="1" applyBorder="1" applyAlignment="1" applyProtection="1">
      <alignment horizontal="right" vertical="center" wrapText="1"/>
      <protection locked="0"/>
    </xf>
    <xf numFmtId="0" fontId="25" fillId="18" borderId="12" xfId="53" applyNumberFormat="1" applyFont="1" applyFill="1" applyBorder="1" applyAlignment="1" applyProtection="1">
      <alignment horizontal="right" vertical="center" wrapText="1"/>
      <protection locked="0"/>
    </xf>
    <xf numFmtId="0" fontId="22" fillId="0" borderId="11" xfId="53" applyFont="1" applyFill="1" applyBorder="1" applyAlignment="1" applyProtection="1">
      <alignment horizontal="center" vertical="center" wrapText="1"/>
      <protection locked="0"/>
    </xf>
    <xf numFmtId="1" fontId="22" fillId="0" borderId="11" xfId="53" applyNumberFormat="1" applyFont="1" applyFill="1" applyBorder="1" applyAlignment="1" applyProtection="1">
      <alignment horizontal="center" vertical="center" wrapText="1"/>
      <protection locked="0"/>
    </xf>
    <xf numFmtId="14" fontId="22" fillId="0" borderId="11" xfId="53" applyNumberFormat="1" applyFont="1" applyFill="1" applyBorder="1" applyAlignment="1" applyProtection="1">
      <alignment horizontal="center" vertical="center" wrapText="1"/>
      <protection locked="0"/>
    </xf>
    <xf numFmtId="203" fontId="22" fillId="0" borderId="11" xfId="53" applyNumberFormat="1" applyFont="1" applyFill="1" applyBorder="1" applyAlignment="1" applyProtection="1">
      <alignment horizontal="center" vertical="center" wrapText="1"/>
      <protection locked="0"/>
    </xf>
    <xf numFmtId="0" fontId="28" fillId="0" borderId="0" xfId="53" applyFont="1" applyFill="1" applyAlignment="1" applyProtection="1">
      <alignment vertical="center" wrapText="1"/>
      <protection locked="0"/>
    </xf>
    <xf numFmtId="0" fontId="28" fillId="0" borderId="0" xfId="53" applyFont="1" applyFill="1" applyAlignment="1" applyProtection="1">
      <alignment horizontal="center" wrapText="1"/>
      <protection locked="0"/>
    </xf>
    <xf numFmtId="14" fontId="28" fillId="0" borderId="0" xfId="53" applyNumberFormat="1" applyFont="1" applyFill="1" applyAlignment="1" applyProtection="1">
      <alignment horizontal="center" wrapText="1"/>
      <protection locked="0"/>
    </xf>
    <xf numFmtId="0" fontId="28" fillId="0" borderId="0" xfId="53" applyFont="1" applyFill="1" applyAlignment="1" applyProtection="1">
      <alignment wrapText="1"/>
      <protection locked="0"/>
    </xf>
    <xf numFmtId="2" fontId="28" fillId="0" borderId="0" xfId="53" applyNumberFormat="1" applyFont="1" applyFill="1" applyAlignment="1" applyProtection="1">
      <alignment horizontal="center" wrapText="1"/>
      <protection locked="0"/>
    </xf>
    <xf numFmtId="0" fontId="28" fillId="0" borderId="0" xfId="53" applyFont="1" applyFill="1" applyAlignment="1" applyProtection="1">
      <alignment horizontal="center" vertical="center" wrapText="1"/>
      <protection locked="0"/>
    </xf>
    <xf numFmtId="0" fontId="28" fillId="0" borderId="0" xfId="53" applyFont="1" applyAlignment="1" applyProtection="1">
      <alignment horizontal="center" wrapText="1"/>
      <protection locked="0"/>
    </xf>
    <xf numFmtId="14" fontId="28" fillId="0" borderId="0" xfId="53" applyNumberFormat="1" applyFont="1" applyAlignment="1" applyProtection="1">
      <alignment horizontal="center" wrapText="1"/>
      <protection locked="0"/>
    </xf>
    <xf numFmtId="2" fontId="28" fillId="0" borderId="0" xfId="53" applyNumberFormat="1" applyFont="1" applyAlignment="1" applyProtection="1">
      <alignment horizontal="center" wrapText="1"/>
      <protection locked="0"/>
    </xf>
    <xf numFmtId="0" fontId="33" fillId="18" borderId="10" xfId="53" applyFont="1" applyFill="1" applyBorder="1" applyAlignment="1" applyProtection="1">
      <alignment horizontal="right" vertical="center" wrapText="1"/>
      <protection locked="0"/>
    </xf>
    <xf numFmtId="0" fontId="30" fillId="18" borderId="12" xfId="53" applyFont="1" applyFill="1" applyBorder="1" applyAlignment="1" applyProtection="1">
      <alignment vertical="center" wrapText="1"/>
      <protection locked="0"/>
    </xf>
    <xf numFmtId="0" fontId="53" fillId="6" borderId="11" xfId="53" applyFont="1" applyFill="1" applyBorder="1" applyAlignment="1" applyProtection="1">
      <alignment horizontal="center" vertical="center" wrapText="1"/>
      <protection locked="0"/>
    </xf>
    <xf numFmtId="0" fontId="37" fillId="0" borderId="11" xfId="53" applyFont="1" applyFill="1" applyBorder="1" applyAlignment="1" applyProtection="1">
      <alignment horizontal="center" vertical="center" wrapText="1"/>
      <protection locked="0"/>
    </xf>
    <xf numFmtId="0" fontId="54" fillId="0" borderId="11" xfId="53" applyFont="1" applyFill="1" applyBorder="1" applyAlignment="1" applyProtection="1">
      <alignment horizontal="center" vertical="center" wrapText="1"/>
      <protection locked="0"/>
    </xf>
    <xf numFmtId="14" fontId="37" fillId="0" borderId="11" xfId="53" applyNumberFormat="1" applyFont="1" applyFill="1" applyBorder="1" applyAlignment="1" applyProtection="1">
      <alignment horizontal="center" vertical="center" wrapText="1"/>
      <protection locked="0"/>
    </xf>
    <xf numFmtId="0" fontId="55" fillId="0" borderId="0" xfId="0" applyFont="1" applyAlignment="1">
      <alignment/>
    </xf>
    <xf numFmtId="0" fontId="38" fillId="0" borderId="0" xfId="0" applyFont="1" applyFill="1" applyBorder="1" applyAlignment="1">
      <alignment vertical="center" wrapText="1"/>
    </xf>
    <xf numFmtId="0" fontId="37" fillId="5" borderId="0" xfId="0" applyFont="1" applyFill="1" applyAlignment="1">
      <alignment horizontal="center" vertical="center"/>
    </xf>
    <xf numFmtId="0" fontId="37" fillId="5" borderId="0" xfId="0" applyFont="1" applyFill="1" applyAlignment="1">
      <alignment horizontal="left" vertical="center"/>
    </xf>
    <xf numFmtId="0" fontId="37" fillId="0" borderId="0" xfId="0" applyFont="1" applyAlignment="1">
      <alignment horizontal="center" vertical="center"/>
    </xf>
    <xf numFmtId="0" fontId="37" fillId="0" borderId="0" xfId="0" applyFont="1" applyFill="1" applyAlignment="1">
      <alignment horizontal="center" vertical="center"/>
    </xf>
    <xf numFmtId="0" fontId="38" fillId="0" borderId="0" xfId="0" applyFont="1" applyAlignment="1">
      <alignment wrapText="1"/>
    </xf>
    <xf numFmtId="0" fontId="56" fillId="0" borderId="11" xfId="0" applyFont="1" applyBorder="1" applyAlignment="1">
      <alignment vertical="center" wrapText="1"/>
    </xf>
    <xf numFmtId="0" fontId="56" fillId="0" borderId="0" xfId="0" applyFont="1" applyAlignment="1">
      <alignment vertical="center" wrapText="1"/>
    </xf>
    <xf numFmtId="0" fontId="57" fillId="5" borderId="0" xfId="0" applyFont="1" applyFill="1" applyAlignment="1">
      <alignment horizontal="center" vertical="center"/>
    </xf>
    <xf numFmtId="181" fontId="33" fillId="7" borderId="11" xfId="0" applyNumberFormat="1" applyFont="1" applyFill="1" applyBorder="1" applyAlignment="1">
      <alignment horizontal="center" vertical="center" wrapText="1"/>
    </xf>
    <xf numFmtId="0" fontId="30" fillId="18" borderId="11" xfId="48" applyFont="1" applyFill="1" applyBorder="1" applyAlignment="1" applyProtection="1">
      <alignment horizontal="center" vertical="center" wrapText="1"/>
      <protection/>
    </xf>
    <xf numFmtId="0" fontId="57"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58" fillId="0" borderId="0" xfId="0" applyFont="1" applyFill="1" applyBorder="1" applyAlignment="1">
      <alignment horizontal="left" vertical="center" wrapText="1"/>
    </xf>
    <xf numFmtId="0" fontId="37" fillId="0" borderId="0" xfId="0" applyFont="1" applyFill="1" applyAlignment="1">
      <alignment horizontal="left" vertical="center"/>
    </xf>
    <xf numFmtId="0" fontId="38" fillId="0" borderId="0" xfId="0" applyFont="1" applyAlignment="1">
      <alignment horizontal="center" vertical="center" wrapText="1"/>
    </xf>
    <xf numFmtId="0" fontId="57" fillId="0" borderId="0" xfId="0" applyFont="1" applyAlignment="1">
      <alignment horizontal="center" vertical="center" wrapText="1"/>
    </xf>
    <xf numFmtId="0" fontId="57" fillId="0" borderId="0" xfId="0" applyFont="1" applyFill="1" applyAlignment="1">
      <alignment horizontal="center" vertical="center" wrapText="1"/>
    </xf>
    <xf numFmtId="0" fontId="37" fillId="0" borderId="0" xfId="0" applyFont="1" applyAlignment="1">
      <alignment horizontal="center" vertical="center" wrapText="1"/>
    </xf>
    <xf numFmtId="0" fontId="37" fillId="0" borderId="0" xfId="0" applyFont="1" applyFill="1" applyAlignment="1">
      <alignment horizontal="center" vertical="center" wrapText="1"/>
    </xf>
    <xf numFmtId="0" fontId="37" fillId="0" borderId="0" xfId="0" applyFont="1" applyAlignment="1">
      <alignment horizontal="left" vertical="center"/>
    </xf>
    <xf numFmtId="0" fontId="59" fillId="18" borderId="11" xfId="0" applyFont="1" applyFill="1" applyBorder="1" applyAlignment="1">
      <alignment horizontal="left" vertical="center" wrapText="1"/>
    </xf>
    <xf numFmtId="0" fontId="59" fillId="18" borderId="11" xfId="0" applyFont="1" applyFill="1" applyBorder="1" applyAlignment="1">
      <alignment vertical="center" wrapText="1"/>
    </xf>
    <xf numFmtId="0" fontId="60" fillId="6" borderId="11" xfId="0" applyFont="1" applyFill="1" applyBorder="1" applyAlignment="1">
      <alignment horizontal="center" vertical="center" wrapText="1"/>
    </xf>
    <xf numFmtId="14" fontId="37" fillId="0" borderId="11" xfId="53" applyNumberFormat="1" applyFont="1" applyFill="1" applyBorder="1" applyAlignment="1">
      <alignment horizontal="center" vertical="center"/>
      <protection/>
    </xf>
    <xf numFmtId="203" fontId="37" fillId="0" borderId="11" xfId="53" applyNumberFormat="1" applyFont="1" applyFill="1" applyBorder="1" applyAlignment="1">
      <alignment horizontal="center" vertical="center"/>
      <protection/>
    </xf>
    <xf numFmtId="14" fontId="46" fillId="18" borderId="11" xfId="53" applyNumberFormat="1" applyFont="1" applyFill="1" applyBorder="1" applyAlignment="1">
      <alignment horizontal="center" vertical="center" wrapText="1"/>
      <protection/>
    </xf>
    <xf numFmtId="0" fontId="46" fillId="18" borderId="11" xfId="53" applyNumberFormat="1" applyFont="1" applyFill="1" applyBorder="1" applyAlignment="1">
      <alignment horizontal="center" vertical="center" wrapText="1"/>
      <protection/>
    </xf>
    <xf numFmtId="0" fontId="25" fillId="0" borderId="0" xfId="53" applyFont="1" applyFill="1" applyAlignment="1" applyProtection="1">
      <alignment wrapText="1"/>
      <protection locked="0"/>
    </xf>
    <xf numFmtId="0" fontId="28" fillId="7" borderId="11" xfId="53" applyFont="1" applyFill="1" applyBorder="1" applyAlignment="1" applyProtection="1">
      <alignment horizontal="center" vertical="center" wrapText="1"/>
      <protection locked="0"/>
    </xf>
    <xf numFmtId="0" fontId="61" fillId="7" borderId="11" xfId="53" applyFont="1" applyFill="1" applyBorder="1" applyAlignment="1" applyProtection="1">
      <alignment horizontal="center" vertical="center" wrapText="1"/>
      <protection hidden="1"/>
    </xf>
    <xf numFmtId="0" fontId="25" fillId="0" borderId="0" xfId="53" applyFont="1" applyFill="1" applyAlignment="1" applyProtection="1">
      <alignment horizontal="center" wrapText="1"/>
      <protection locked="0"/>
    </xf>
    <xf numFmtId="0" fontId="61" fillId="0" borderId="11" xfId="53" applyFont="1" applyFill="1" applyBorder="1" applyAlignment="1" applyProtection="1">
      <alignment horizontal="center" vertical="center" wrapText="1"/>
      <protection hidden="1"/>
    </xf>
    <xf numFmtId="0" fontId="22" fillId="0" borderId="11" xfId="53" applyFont="1" applyFill="1" applyBorder="1" applyAlignment="1" applyProtection="1">
      <alignment vertical="center" wrapText="1"/>
      <protection locked="0"/>
    </xf>
    <xf numFmtId="49" fontId="22" fillId="0" borderId="11" xfId="53" applyNumberFormat="1" applyFont="1" applyFill="1" applyBorder="1" applyAlignment="1" applyProtection="1">
      <alignment horizontal="center" vertical="center" wrapText="1"/>
      <protection locked="0"/>
    </xf>
    <xf numFmtId="0" fontId="25" fillId="0" borderId="0" xfId="53" applyFont="1" applyFill="1" applyAlignment="1" applyProtection="1">
      <alignment vertical="center" wrapText="1"/>
      <protection locked="0"/>
    </xf>
    <xf numFmtId="1" fontId="25" fillId="0" borderId="0" xfId="53" applyNumberFormat="1" applyFont="1" applyFill="1" applyAlignment="1" applyProtection="1">
      <alignment horizontal="center" wrapText="1"/>
      <protection locked="0"/>
    </xf>
    <xf numFmtId="203" fontId="25" fillId="0" borderId="0" xfId="53" applyNumberFormat="1" applyFont="1" applyFill="1" applyAlignment="1" applyProtection="1">
      <alignment horizontal="center" wrapText="1"/>
      <protection locked="0"/>
    </xf>
    <xf numFmtId="49" fontId="25" fillId="0" borderId="0" xfId="53" applyNumberFormat="1" applyFont="1" applyFill="1" applyAlignment="1" applyProtection="1">
      <alignment horizontal="center" wrapText="1"/>
      <protection locked="0"/>
    </xf>
    <xf numFmtId="0" fontId="59" fillId="18" borderId="11" xfId="48" applyFont="1" applyFill="1" applyBorder="1" applyAlignment="1" applyProtection="1">
      <alignment horizontal="left" vertical="center" wrapText="1"/>
      <protection/>
    </xf>
    <xf numFmtId="0" fontId="59" fillId="18" borderId="11" xfId="48" applyFont="1" applyFill="1" applyBorder="1" applyAlignment="1" applyProtection="1">
      <alignment horizontal="center" vertical="center" wrapText="1"/>
      <protection/>
    </xf>
    <xf numFmtId="0" fontId="59" fillId="18" borderId="11" xfId="48" applyFont="1" applyFill="1" applyBorder="1" applyAlignment="1" applyProtection="1">
      <alignment horizontal="left" vertical="center"/>
      <protection/>
    </xf>
    <xf numFmtId="0" fontId="34" fillId="2" borderId="11" xfId="0" applyFont="1" applyFill="1" applyBorder="1" applyAlignment="1">
      <alignment horizontal="center" vertical="center" wrapText="1"/>
    </xf>
    <xf numFmtId="0" fontId="22" fillId="6" borderId="13" xfId="0" applyFont="1" applyFill="1" applyBorder="1" applyAlignment="1">
      <alignment/>
    </xf>
    <xf numFmtId="0" fontId="22" fillId="6" borderId="14" xfId="0" applyFont="1" applyFill="1" applyBorder="1" applyAlignment="1">
      <alignment/>
    </xf>
    <xf numFmtId="0" fontId="22" fillId="6" borderId="15" xfId="0" applyFont="1" applyFill="1" applyBorder="1" applyAlignment="1">
      <alignment/>
    </xf>
    <xf numFmtId="0" fontId="26" fillId="6" borderId="16" xfId="0" applyFont="1" applyFill="1" applyBorder="1" applyAlignment="1">
      <alignment/>
    </xf>
    <xf numFmtId="0" fontId="26" fillId="6" borderId="0" xfId="0" applyFont="1" applyFill="1" applyBorder="1" applyAlignment="1">
      <alignment/>
    </xf>
    <xf numFmtId="0" fontId="26" fillId="6" borderId="17" xfId="0" applyFont="1" applyFill="1" applyBorder="1" applyAlignment="1">
      <alignment/>
    </xf>
    <xf numFmtId="0" fontId="22" fillId="6" borderId="16" xfId="0" applyFont="1" applyFill="1" applyBorder="1" applyAlignment="1">
      <alignment/>
    </xf>
    <xf numFmtId="0" fontId="22" fillId="6" borderId="0" xfId="0" applyFont="1" applyFill="1" applyBorder="1" applyAlignment="1">
      <alignment/>
    </xf>
    <xf numFmtId="0" fontId="22" fillId="6" borderId="17" xfId="0" applyFont="1" applyFill="1" applyBorder="1" applyAlignment="1">
      <alignment/>
    </xf>
    <xf numFmtId="180" fontId="62" fillId="6" borderId="18" xfId="0" applyNumberFormat="1" applyFont="1" applyFill="1" applyBorder="1" applyAlignment="1">
      <alignment vertical="center" wrapText="1"/>
    </xf>
    <xf numFmtId="180" fontId="62" fillId="6" borderId="19" xfId="0" applyNumberFormat="1" applyFont="1" applyFill="1" applyBorder="1" applyAlignment="1">
      <alignment vertical="center" wrapText="1"/>
    </xf>
    <xf numFmtId="180" fontId="62" fillId="6" borderId="20" xfId="0" applyNumberFormat="1" applyFont="1" applyFill="1" applyBorder="1" applyAlignment="1">
      <alignment vertical="center" wrapText="1"/>
    </xf>
    <xf numFmtId="0" fontId="22" fillId="6" borderId="21" xfId="0" applyFont="1" applyFill="1" applyBorder="1" applyAlignment="1">
      <alignment/>
    </xf>
    <xf numFmtId="0" fontId="22" fillId="6" borderId="22" xfId="0" applyFont="1" applyFill="1" applyBorder="1" applyAlignment="1">
      <alignment/>
    </xf>
    <xf numFmtId="0" fontId="22" fillId="6" borderId="23" xfId="0" applyFont="1" applyFill="1" applyBorder="1" applyAlignment="1">
      <alignment/>
    </xf>
    <xf numFmtId="203" fontId="22" fillId="7" borderId="11" xfId="53" applyNumberFormat="1" applyFont="1" applyFill="1" applyBorder="1" applyAlignment="1" applyProtection="1">
      <alignment horizontal="center" vertical="center" wrapText="1"/>
      <protection locked="0"/>
    </xf>
    <xf numFmtId="49" fontId="28" fillId="7" borderId="11" xfId="53" applyNumberFormat="1" applyFont="1" applyFill="1" applyBorder="1" applyAlignment="1" applyProtection="1">
      <alignment horizontal="center" vertical="center" wrapText="1"/>
      <protection locked="0"/>
    </xf>
    <xf numFmtId="1" fontId="28" fillId="7" borderId="11" xfId="53" applyNumberFormat="1" applyFont="1" applyFill="1" applyBorder="1" applyAlignment="1" applyProtection="1">
      <alignment horizontal="center" vertical="center" wrapText="1"/>
      <protection locked="0"/>
    </xf>
    <xf numFmtId="0" fontId="63" fillId="7" borderId="11" xfId="53" applyFont="1" applyFill="1" applyBorder="1" applyAlignment="1" applyProtection="1">
      <alignment horizontal="center" vertical="center" wrapText="1"/>
      <protection locked="0"/>
    </xf>
    <xf numFmtId="0" fontId="44" fillId="0" borderId="11" xfId="53" applyFont="1" applyFill="1" applyBorder="1" applyAlignment="1" applyProtection="1">
      <alignment horizontal="center" vertical="center" wrapText="1"/>
      <protection locked="0"/>
    </xf>
    <xf numFmtId="0" fontId="33" fillId="0" borderId="0" xfId="53" applyFont="1" applyFill="1" applyAlignment="1" applyProtection="1">
      <alignment horizontal="center" wrapText="1"/>
      <protection locked="0"/>
    </xf>
    <xf numFmtId="1" fontId="30" fillId="0" borderId="0" xfId="53" applyNumberFormat="1" applyFont="1" applyFill="1" applyAlignment="1" applyProtection="1">
      <alignment horizontal="center" wrapText="1"/>
      <protection locked="0"/>
    </xf>
    <xf numFmtId="0" fontId="64" fillId="0" borderId="11" xfId="53" applyFont="1" applyFill="1" applyBorder="1" applyAlignment="1">
      <alignment horizontal="center" vertical="center"/>
      <protection/>
    </xf>
    <xf numFmtId="207" fontId="37" fillId="0" borderId="11" xfId="53" applyNumberFormat="1" applyFont="1" applyFill="1" applyBorder="1" applyAlignment="1" applyProtection="1">
      <alignment horizontal="center" vertical="center" wrapText="1"/>
      <protection locked="0"/>
    </xf>
    <xf numFmtId="0" fontId="34" fillId="24" borderId="24" xfId="53" applyFont="1" applyFill="1" applyBorder="1" applyAlignment="1" applyProtection="1">
      <alignment vertical="center" wrapText="1"/>
      <protection locked="0"/>
    </xf>
    <xf numFmtId="206" fontId="46" fillId="18" borderId="11" xfId="53" applyNumberFormat="1" applyFont="1" applyFill="1" applyBorder="1" applyAlignment="1">
      <alignment horizontal="center" vertical="center" wrapText="1"/>
      <protection/>
    </xf>
    <xf numFmtId="206" fontId="26" fillId="0" borderId="11" xfId="53" applyNumberFormat="1" applyFont="1" applyFill="1" applyBorder="1" applyAlignment="1">
      <alignment horizontal="center" vertical="center"/>
      <protection/>
    </xf>
    <xf numFmtId="206" fontId="26" fillId="0" borderId="0" xfId="53" applyNumberFormat="1" applyFont="1" applyFill="1" applyBorder="1" applyAlignment="1">
      <alignment horizontal="center" vertical="center"/>
      <protection/>
    </xf>
    <xf numFmtId="206" fontId="22" fillId="0" borderId="0" xfId="53" applyNumberFormat="1" applyFont="1" applyFill="1" applyAlignment="1">
      <alignment horizontal="center"/>
      <protection/>
    </xf>
    <xf numFmtId="206" fontId="22" fillId="0" borderId="0" xfId="53" applyNumberFormat="1" applyFont="1" applyFill="1">
      <alignment/>
      <protection/>
    </xf>
    <xf numFmtId="206" fontId="29" fillId="18" borderId="12" xfId="53" applyNumberFormat="1" applyFont="1" applyFill="1" applyBorder="1" applyAlignment="1" applyProtection="1">
      <alignment vertical="center" wrapText="1"/>
      <protection locked="0"/>
    </xf>
    <xf numFmtId="206" fontId="28" fillId="24" borderId="0" xfId="53" applyNumberFormat="1" applyFont="1" applyFill="1" applyBorder="1" applyAlignment="1" applyProtection="1">
      <alignment horizontal="left" wrapText="1"/>
      <protection locked="0"/>
    </xf>
    <xf numFmtId="206" fontId="22" fillId="0" borderId="0" xfId="53" applyNumberFormat="1" applyFont="1" applyFill="1" applyBorder="1" applyAlignment="1">
      <alignment horizontal="center" vertical="center"/>
      <protection/>
    </xf>
    <xf numFmtId="206" fontId="22" fillId="0" borderId="0" xfId="53" applyNumberFormat="1" applyFont="1" applyFill="1" applyAlignment="1">
      <alignment horizontal="left"/>
      <protection/>
    </xf>
    <xf numFmtId="207" fontId="66" fillId="0" borderId="11" xfId="53" applyNumberFormat="1" applyFont="1" applyFill="1" applyBorder="1" applyAlignment="1" applyProtection="1">
      <alignment horizontal="center" vertical="center" wrapText="1"/>
      <protection hidden="1"/>
    </xf>
    <xf numFmtId="207" fontId="67" fillId="0" borderId="11" xfId="53" applyNumberFormat="1" applyFont="1" applyFill="1" applyBorder="1" applyAlignment="1" applyProtection="1">
      <alignment horizontal="center" vertical="center" wrapText="1"/>
      <protection locked="0"/>
    </xf>
    <xf numFmtId="0" fontId="37" fillId="0" borderId="11" xfId="53" applyFont="1" applyFill="1" applyBorder="1" applyAlignment="1" applyProtection="1">
      <alignment horizontal="left" vertical="center" wrapText="1"/>
      <protection locked="0"/>
    </xf>
    <xf numFmtId="14" fontId="68" fillId="0" borderId="11" xfId="53" applyNumberFormat="1" applyFont="1" applyFill="1" applyBorder="1" applyAlignment="1" applyProtection="1">
      <alignment horizontal="center" vertical="center" wrapText="1"/>
      <protection locked="0"/>
    </xf>
    <xf numFmtId="0" fontId="37" fillId="5" borderId="0" xfId="0" applyFont="1" applyFill="1" applyAlignment="1">
      <alignment vertical="center"/>
    </xf>
    <xf numFmtId="0" fontId="28" fillId="18" borderId="12" xfId="53" applyFont="1" applyFill="1" applyBorder="1" applyAlignment="1" applyProtection="1">
      <alignment horizontal="right" vertical="center" wrapText="1"/>
      <protection locked="0"/>
    </xf>
    <xf numFmtId="0" fontId="34" fillId="24" borderId="24" xfId="53" applyFont="1" applyFill="1" applyBorder="1" applyAlignment="1" applyProtection="1">
      <alignment horizontal="center" vertical="center" wrapText="1"/>
      <protection locked="0"/>
    </xf>
    <xf numFmtId="0" fontId="30" fillId="18" borderId="12" xfId="53" applyFont="1" applyFill="1" applyBorder="1" applyAlignment="1" applyProtection="1">
      <alignment vertical="top" wrapText="1"/>
      <protection locked="0"/>
    </xf>
    <xf numFmtId="0" fontId="61" fillId="0" borderId="11" xfId="53" applyFont="1" applyFill="1" applyBorder="1" applyAlignment="1" applyProtection="1">
      <alignment horizontal="left" vertical="center" wrapText="1"/>
      <protection hidden="1"/>
    </xf>
    <xf numFmtId="1" fontId="25" fillId="0" borderId="0" xfId="53" applyNumberFormat="1" applyFont="1" applyFill="1" applyAlignment="1" applyProtection="1">
      <alignment horizontal="left" wrapText="1"/>
      <protection locked="0"/>
    </xf>
    <xf numFmtId="0" fontId="61" fillId="2" borderId="11" xfId="53" applyFont="1" applyFill="1" applyBorder="1" applyAlignment="1" applyProtection="1">
      <alignment horizontal="center" vertical="center" wrapText="1"/>
      <protection hidden="1"/>
    </xf>
    <xf numFmtId="14" fontId="22" fillId="2" borderId="11" xfId="53" applyNumberFormat="1" applyFont="1" applyFill="1" applyBorder="1" applyAlignment="1" applyProtection="1">
      <alignment horizontal="center" vertical="center" wrapText="1"/>
      <protection locked="0"/>
    </xf>
    <xf numFmtId="0" fontId="22" fillId="2" borderId="11" xfId="53" applyFont="1" applyFill="1" applyBorder="1" applyAlignment="1" applyProtection="1">
      <alignment vertical="center" wrapText="1"/>
      <protection locked="0"/>
    </xf>
    <xf numFmtId="0" fontId="44" fillId="2" borderId="11" xfId="53" applyFont="1" applyFill="1" applyBorder="1" applyAlignment="1" applyProtection="1">
      <alignment horizontal="center" vertical="center" wrapText="1"/>
      <protection locked="0"/>
    </xf>
    <xf numFmtId="203" fontId="22" fillId="2" borderId="11" xfId="53" applyNumberFormat="1" applyFont="1" applyFill="1" applyBorder="1" applyAlignment="1" applyProtection="1">
      <alignment horizontal="center" vertical="center" wrapText="1"/>
      <protection locked="0"/>
    </xf>
    <xf numFmtId="49" fontId="22" fillId="2" borderId="11" xfId="53" applyNumberFormat="1" applyFont="1" applyFill="1" applyBorder="1" applyAlignment="1" applyProtection="1">
      <alignment horizontal="center" vertical="center" wrapText="1"/>
      <protection locked="0"/>
    </xf>
    <xf numFmtId="1" fontId="22" fillId="2" borderId="11" xfId="53" applyNumberFormat="1" applyFont="1" applyFill="1" applyBorder="1" applyAlignment="1" applyProtection="1">
      <alignment horizontal="center" vertical="center" wrapText="1"/>
      <protection locked="0"/>
    </xf>
    <xf numFmtId="0" fontId="22" fillId="2" borderId="11" xfId="53" applyFont="1" applyFill="1" applyBorder="1" applyAlignment="1" applyProtection="1">
      <alignment horizontal="left" vertical="center" wrapText="1"/>
      <protection locked="0"/>
    </xf>
    <xf numFmtId="0" fontId="22" fillId="0" borderId="11" xfId="53" applyFont="1" applyFill="1" applyBorder="1" applyAlignment="1" applyProtection="1">
      <alignment horizontal="left" vertical="center" wrapText="1"/>
      <protection locked="0"/>
    </xf>
    <xf numFmtId="0" fontId="25" fillId="0" borderId="0" xfId="53" applyFont="1" applyFill="1" applyAlignment="1" applyProtection="1">
      <alignment horizontal="left" wrapText="1"/>
      <protection locked="0"/>
    </xf>
    <xf numFmtId="207" fontId="59" fillId="18" borderId="11" xfId="48" applyNumberFormat="1" applyFont="1" applyFill="1" applyBorder="1" applyAlignment="1" applyProtection="1">
      <alignment horizontal="center" vertical="center" wrapText="1"/>
      <protection/>
    </xf>
    <xf numFmtId="0" fontId="69" fillId="18" borderId="11" xfId="53" applyFont="1" applyFill="1" applyBorder="1" applyAlignment="1">
      <alignment horizontal="center" vertical="center" wrapText="1"/>
      <protection/>
    </xf>
    <xf numFmtId="14" fontId="69" fillId="18" borderId="11" xfId="53" applyNumberFormat="1" applyFont="1" applyFill="1" applyBorder="1" applyAlignment="1">
      <alignment horizontal="center" vertical="center" wrapText="1"/>
      <protection/>
    </xf>
    <xf numFmtId="0" fontId="69" fillId="18" borderId="11" xfId="53" applyNumberFormat="1" applyFont="1" applyFill="1" applyBorder="1" applyAlignment="1">
      <alignment horizontal="center" vertical="center" wrapText="1"/>
      <protection/>
    </xf>
    <xf numFmtId="206" fontId="69" fillId="18" borderId="11" xfId="53" applyNumberFormat="1" applyFont="1" applyFill="1" applyBorder="1" applyAlignment="1">
      <alignment horizontal="center" vertical="center" wrapText="1"/>
      <protection/>
    </xf>
    <xf numFmtId="0" fontId="25" fillId="4" borderId="11" xfId="0" applyFont="1" applyFill="1" applyBorder="1" applyAlignment="1">
      <alignment horizontal="center" vertical="center"/>
    </xf>
    <xf numFmtId="0" fontId="25" fillId="7" borderId="11" xfId="0" applyFont="1" applyFill="1" applyBorder="1" applyAlignment="1">
      <alignment horizontal="center" vertical="center"/>
    </xf>
    <xf numFmtId="0" fontId="70" fillId="0" borderId="11" xfId="0" applyFont="1" applyBorder="1" applyAlignment="1">
      <alignment horizontal="center" vertical="center"/>
    </xf>
    <xf numFmtId="181" fontId="59" fillId="7" borderId="11" xfId="48" applyNumberFormat="1" applyFont="1" applyFill="1" applyBorder="1" applyAlignment="1" applyProtection="1">
      <alignment vertical="center" wrapText="1"/>
      <protection/>
    </xf>
    <xf numFmtId="207" fontId="65" fillId="0" borderId="11" xfId="53" applyNumberFormat="1" applyFont="1" applyFill="1" applyBorder="1" applyAlignment="1" applyProtection="1">
      <alignment horizontal="center" vertical="center" wrapText="1"/>
      <protection locked="0"/>
    </xf>
    <xf numFmtId="0" fontId="54" fillId="0" borderId="11" xfId="53" applyFont="1" applyFill="1" applyBorder="1" applyAlignment="1">
      <alignment horizontal="center" vertical="center"/>
      <protection/>
    </xf>
    <xf numFmtId="0" fontId="37" fillId="0" borderId="11" xfId="53" applyNumberFormat="1" applyFont="1" applyFill="1" applyBorder="1" applyAlignment="1">
      <alignment horizontal="left" vertical="center" wrapText="1"/>
      <protection/>
    </xf>
    <xf numFmtId="14" fontId="65" fillId="0" borderId="11" xfId="53" applyNumberFormat="1" applyFont="1" applyFill="1" applyBorder="1" applyAlignment="1">
      <alignment horizontal="center" vertical="center" wrapText="1"/>
      <protection/>
    </xf>
    <xf numFmtId="0" fontId="65" fillId="0" borderId="11" xfId="53" applyFont="1" applyFill="1" applyBorder="1" applyAlignment="1">
      <alignment horizontal="center" vertical="center" wrapText="1"/>
      <protection/>
    </xf>
    <xf numFmtId="207" fontId="71" fillId="0" borderId="11" xfId="53" applyNumberFormat="1" applyFont="1" applyFill="1" applyBorder="1" applyAlignment="1">
      <alignment horizontal="center" vertical="center"/>
      <protection/>
    </xf>
    <xf numFmtId="207" fontId="30" fillId="18" borderId="10" xfId="53" applyNumberFormat="1" applyFont="1" applyFill="1" applyBorder="1" applyAlignment="1" applyProtection="1">
      <alignment vertical="center" wrapText="1"/>
      <protection locked="0"/>
    </xf>
    <xf numFmtId="207" fontId="30" fillId="18" borderId="12" xfId="53" applyNumberFormat="1" applyFont="1" applyFill="1" applyBorder="1" applyAlignment="1" applyProtection="1">
      <alignment vertical="center" wrapText="1"/>
      <protection locked="0"/>
    </xf>
    <xf numFmtId="0" fontId="61" fillId="24" borderId="11" xfId="53" applyFont="1" applyFill="1" applyBorder="1" applyAlignment="1" applyProtection="1">
      <alignment horizontal="left" vertical="center" wrapText="1"/>
      <protection hidden="1"/>
    </xf>
    <xf numFmtId="0" fontId="25" fillId="24" borderId="0" xfId="53" applyFont="1" applyFill="1" applyAlignment="1" applyProtection="1">
      <alignment vertical="center" wrapText="1"/>
      <protection locked="0"/>
    </xf>
    <xf numFmtId="0" fontId="61" fillId="2" borderId="25" xfId="53" applyFont="1" applyFill="1" applyBorder="1" applyAlignment="1" applyProtection="1">
      <alignment horizontal="center" vertical="center" wrapText="1"/>
      <protection hidden="1"/>
    </xf>
    <xf numFmtId="14" fontId="22" fillId="2" borderId="25" xfId="53" applyNumberFormat="1" applyFont="1" applyFill="1" applyBorder="1" applyAlignment="1" applyProtection="1">
      <alignment horizontal="center" vertical="center" wrapText="1"/>
      <protection locked="0"/>
    </xf>
    <xf numFmtId="0" fontId="22" fillId="2" borderId="25" xfId="53" applyFont="1" applyFill="1" applyBorder="1" applyAlignment="1" applyProtection="1">
      <alignment vertical="center" wrapText="1"/>
      <protection locked="0"/>
    </xf>
    <xf numFmtId="0" fontId="22" fillId="2" borderId="25" xfId="53" applyFont="1" applyFill="1" applyBorder="1" applyAlignment="1" applyProtection="1">
      <alignment horizontal="left" vertical="center" wrapText="1"/>
      <protection locked="0"/>
    </xf>
    <xf numFmtId="0" fontId="44" fillId="2" borderId="25" xfId="53" applyFont="1" applyFill="1" applyBorder="1" applyAlignment="1" applyProtection="1">
      <alignment horizontal="center" vertical="center" wrapText="1"/>
      <protection locked="0"/>
    </xf>
    <xf numFmtId="203" fontId="22" fillId="2" borderId="25" xfId="53" applyNumberFormat="1" applyFont="1" applyFill="1" applyBorder="1" applyAlignment="1" applyProtection="1">
      <alignment horizontal="center" vertical="center" wrapText="1"/>
      <protection locked="0"/>
    </xf>
    <xf numFmtId="49" fontId="22" fillId="2" borderId="25" xfId="53" applyNumberFormat="1" applyFont="1" applyFill="1" applyBorder="1" applyAlignment="1" applyProtection="1">
      <alignment horizontal="center" vertical="center" wrapText="1"/>
      <protection locked="0"/>
    </xf>
    <xf numFmtId="1" fontId="22" fillId="2" borderId="25" xfId="53" applyNumberFormat="1" applyFont="1" applyFill="1" applyBorder="1" applyAlignment="1" applyProtection="1">
      <alignment horizontal="center" vertical="center" wrapText="1"/>
      <protection locked="0"/>
    </xf>
    <xf numFmtId="0" fontId="61" fillId="24" borderId="26" xfId="53" applyFont="1" applyFill="1" applyBorder="1" applyAlignment="1" applyProtection="1">
      <alignment horizontal="left" vertical="center" wrapText="1"/>
      <protection hidden="1"/>
    </xf>
    <xf numFmtId="0" fontId="61" fillId="24" borderId="25" xfId="53" applyFont="1" applyFill="1" applyBorder="1" applyAlignment="1" applyProtection="1">
      <alignment horizontal="left" vertical="center" wrapText="1"/>
      <protection hidden="1"/>
    </xf>
    <xf numFmtId="0" fontId="33" fillId="18" borderId="12" xfId="53" applyFont="1" applyFill="1" applyBorder="1" applyAlignment="1" applyProtection="1">
      <alignment horizontal="right" vertical="center" wrapText="1"/>
      <protection locked="0"/>
    </xf>
    <xf numFmtId="207" fontId="30" fillId="18" borderId="10" xfId="53" applyNumberFormat="1" applyFont="1" applyFill="1" applyBorder="1" applyAlignment="1" applyProtection="1">
      <alignment horizontal="left" vertical="center" wrapText="1"/>
      <protection locked="0"/>
    </xf>
    <xf numFmtId="0" fontId="0" fillId="6" borderId="0" xfId="0" applyFill="1" applyAlignment="1">
      <alignment/>
    </xf>
    <xf numFmtId="0" fontId="40" fillId="6" borderId="0" xfId="0" applyFont="1" applyFill="1" applyAlignment="1">
      <alignment/>
    </xf>
    <xf numFmtId="0" fontId="24" fillId="6" borderId="0" xfId="0" applyFont="1" applyFill="1" applyBorder="1" applyAlignment="1">
      <alignment horizontal="center" vertical="center"/>
    </xf>
    <xf numFmtId="0" fontId="59" fillId="6" borderId="0" xfId="53" applyFont="1" applyFill="1" applyBorder="1" applyAlignment="1">
      <alignment horizontal="center" vertical="center"/>
      <protection/>
    </xf>
    <xf numFmtId="0" fontId="45" fillId="6" borderId="0" xfId="53" applyFont="1" applyFill="1" applyBorder="1" applyAlignment="1">
      <alignment horizontal="center" vertical="center" wrapText="1"/>
      <protection/>
    </xf>
    <xf numFmtId="203" fontId="26" fillId="6" borderId="0" xfId="53" applyNumberFormat="1" applyFont="1" applyFill="1" applyBorder="1" applyAlignment="1">
      <alignment horizontal="center" vertical="center"/>
      <protection/>
    </xf>
    <xf numFmtId="0" fontId="65" fillId="0" borderId="11" xfId="53" applyFont="1" applyFill="1" applyBorder="1" applyAlignment="1">
      <alignment vertical="center" wrapText="1"/>
      <protection/>
    </xf>
    <xf numFmtId="0" fontId="22" fillId="24" borderId="0" xfId="0" applyFont="1" applyFill="1" applyAlignment="1">
      <alignment/>
    </xf>
    <xf numFmtId="0" fontId="0" fillId="24" borderId="0" xfId="0" applyFill="1" applyAlignment="1">
      <alignment/>
    </xf>
    <xf numFmtId="0" fontId="25" fillId="5" borderId="27" xfId="0" applyFont="1" applyFill="1" applyBorder="1" applyAlignment="1">
      <alignment horizontal="center" vertical="center"/>
    </xf>
    <xf numFmtId="0" fontId="25" fillId="5" borderId="26" xfId="0" applyFont="1" applyFill="1" applyBorder="1" applyAlignment="1">
      <alignment horizontal="center" vertical="center"/>
    </xf>
    <xf numFmtId="0" fontId="61" fillId="5" borderId="26" xfId="53" applyFont="1" applyFill="1" applyBorder="1" applyAlignment="1" applyProtection="1">
      <alignment horizontal="center" vertical="center" wrapText="1"/>
      <protection hidden="1"/>
    </xf>
    <xf numFmtId="14" fontId="22" fillId="5" borderId="26" xfId="53" applyNumberFormat="1" applyFont="1" applyFill="1" applyBorder="1" applyAlignment="1" applyProtection="1">
      <alignment horizontal="center" vertical="center" wrapText="1"/>
      <protection locked="0"/>
    </xf>
    <xf numFmtId="0" fontId="22" fillId="5" borderId="26" xfId="53" applyFont="1" applyFill="1" applyBorder="1" applyAlignment="1" applyProtection="1">
      <alignment vertical="center" wrapText="1"/>
      <protection locked="0"/>
    </xf>
    <xf numFmtId="0" fontId="22" fillId="5" borderId="26" xfId="53" applyFont="1" applyFill="1" applyBorder="1" applyAlignment="1" applyProtection="1">
      <alignment horizontal="left" vertical="center" wrapText="1"/>
      <protection locked="0"/>
    </xf>
    <xf numFmtId="0" fontId="44" fillId="5" borderId="26" xfId="53" applyFont="1" applyFill="1" applyBorder="1" applyAlignment="1" applyProtection="1">
      <alignment horizontal="center" vertical="center" wrapText="1"/>
      <protection locked="0"/>
    </xf>
    <xf numFmtId="203" fontId="22" fillId="5" borderId="26" xfId="53" applyNumberFormat="1" applyFont="1" applyFill="1" applyBorder="1" applyAlignment="1" applyProtection="1">
      <alignment horizontal="center" vertical="center" wrapText="1"/>
      <protection locked="0"/>
    </xf>
    <xf numFmtId="49" fontId="22" fillId="5" borderId="26" xfId="53" applyNumberFormat="1" applyFont="1" applyFill="1" applyBorder="1" applyAlignment="1" applyProtection="1">
      <alignment horizontal="center" vertical="center" wrapText="1"/>
      <protection locked="0"/>
    </xf>
    <xf numFmtId="1" fontId="22" fillId="5" borderId="26" xfId="53" applyNumberFormat="1" applyFont="1" applyFill="1" applyBorder="1" applyAlignment="1" applyProtection="1">
      <alignment horizontal="center" vertical="center" wrapText="1"/>
      <protection locked="0"/>
    </xf>
    <xf numFmtId="0" fontId="61" fillId="5" borderId="11" xfId="53" applyFont="1" applyFill="1" applyBorder="1" applyAlignment="1" applyProtection="1">
      <alignment horizontal="center" vertical="center" wrapText="1"/>
      <protection hidden="1"/>
    </xf>
    <xf numFmtId="14" fontId="22" fillId="5" borderId="11" xfId="53" applyNumberFormat="1" applyFont="1" applyFill="1" applyBorder="1" applyAlignment="1" applyProtection="1">
      <alignment horizontal="center" vertical="center" wrapText="1"/>
      <protection locked="0"/>
    </xf>
    <xf numFmtId="0" fontId="22" fillId="5" borderId="11" xfId="53" applyFont="1" applyFill="1" applyBorder="1" applyAlignment="1" applyProtection="1">
      <alignment vertical="center" wrapText="1"/>
      <protection locked="0"/>
    </xf>
    <xf numFmtId="0" fontId="22" fillId="5" borderId="11" xfId="53" applyFont="1" applyFill="1" applyBorder="1" applyAlignment="1" applyProtection="1">
      <alignment horizontal="left" vertical="center" wrapText="1"/>
      <protection locked="0"/>
    </xf>
    <xf numFmtId="0" fontId="44" fillId="5" borderId="11" xfId="53" applyFont="1" applyFill="1" applyBorder="1" applyAlignment="1" applyProtection="1">
      <alignment horizontal="center" vertical="center" wrapText="1"/>
      <protection locked="0"/>
    </xf>
    <xf numFmtId="203" fontId="22" fillId="5" borderId="11" xfId="53" applyNumberFormat="1" applyFont="1" applyFill="1" applyBorder="1" applyAlignment="1" applyProtection="1">
      <alignment horizontal="center" vertical="center" wrapText="1"/>
      <protection locked="0"/>
    </xf>
    <xf numFmtId="49" fontId="22" fillId="5" borderId="11" xfId="53" applyNumberFormat="1" applyFont="1" applyFill="1" applyBorder="1" applyAlignment="1" applyProtection="1">
      <alignment horizontal="center" vertical="center" wrapText="1"/>
      <protection locked="0"/>
    </xf>
    <xf numFmtId="1" fontId="22" fillId="5" borderId="11" xfId="53" applyNumberFormat="1" applyFont="1" applyFill="1" applyBorder="1" applyAlignment="1" applyProtection="1">
      <alignment horizontal="center" vertical="center" wrapText="1"/>
      <protection locked="0"/>
    </xf>
    <xf numFmtId="0" fontId="61" fillId="5" borderId="25" xfId="53" applyFont="1" applyFill="1" applyBorder="1" applyAlignment="1" applyProtection="1">
      <alignment horizontal="center" vertical="center" wrapText="1"/>
      <protection hidden="1"/>
    </xf>
    <xf numFmtId="14" fontId="22" fillId="5" borderId="25" xfId="53" applyNumberFormat="1" applyFont="1" applyFill="1" applyBorder="1" applyAlignment="1" applyProtection="1">
      <alignment horizontal="center" vertical="center" wrapText="1"/>
      <protection locked="0"/>
    </xf>
    <xf numFmtId="0" fontId="22" fillId="5" borderId="25" xfId="53" applyFont="1" applyFill="1" applyBorder="1" applyAlignment="1" applyProtection="1">
      <alignment vertical="center" wrapText="1"/>
      <protection locked="0"/>
    </xf>
    <xf numFmtId="0" fontId="22" fillId="5" borderId="25" xfId="53" applyFont="1" applyFill="1" applyBorder="1" applyAlignment="1" applyProtection="1">
      <alignment horizontal="left" vertical="center" wrapText="1"/>
      <protection locked="0"/>
    </xf>
    <xf numFmtId="0" fontId="44" fillId="5" borderId="25" xfId="53" applyFont="1" applyFill="1" applyBorder="1" applyAlignment="1" applyProtection="1">
      <alignment horizontal="center" vertical="center" wrapText="1"/>
      <protection locked="0"/>
    </xf>
    <xf numFmtId="203" fontId="22" fillId="5" borderId="25" xfId="53" applyNumberFormat="1" applyFont="1" applyFill="1" applyBorder="1" applyAlignment="1" applyProtection="1">
      <alignment horizontal="center" vertical="center" wrapText="1"/>
      <protection locked="0"/>
    </xf>
    <xf numFmtId="49" fontId="22" fillId="5" borderId="25" xfId="53" applyNumberFormat="1" applyFont="1" applyFill="1" applyBorder="1" applyAlignment="1" applyProtection="1">
      <alignment horizontal="center" vertical="center" wrapText="1"/>
      <protection locked="0"/>
    </xf>
    <xf numFmtId="1" fontId="22" fillId="5" borderId="25" xfId="53" applyNumberFormat="1" applyFont="1" applyFill="1" applyBorder="1" applyAlignment="1" applyProtection="1">
      <alignment horizontal="center" vertical="center" wrapText="1"/>
      <protection locked="0"/>
    </xf>
    <xf numFmtId="0" fontId="61" fillId="5" borderId="28" xfId="53" applyFont="1" applyFill="1" applyBorder="1" applyAlignment="1" applyProtection="1">
      <alignment horizontal="center" vertical="center" wrapText="1"/>
      <protection hidden="1"/>
    </xf>
    <xf numFmtId="14" fontId="22" fillId="5" borderId="28" xfId="53" applyNumberFormat="1" applyFont="1" applyFill="1" applyBorder="1" applyAlignment="1" applyProtection="1">
      <alignment horizontal="center" vertical="center" wrapText="1"/>
      <protection locked="0"/>
    </xf>
    <xf numFmtId="0" fontId="22" fillId="5" borderId="28" xfId="53" applyFont="1" applyFill="1" applyBorder="1" applyAlignment="1" applyProtection="1">
      <alignment vertical="center" wrapText="1"/>
      <protection locked="0"/>
    </xf>
    <xf numFmtId="0" fontId="22" fillId="5" borderId="28" xfId="53" applyFont="1" applyFill="1" applyBorder="1" applyAlignment="1" applyProtection="1">
      <alignment horizontal="left" vertical="center" wrapText="1"/>
      <protection locked="0"/>
    </xf>
    <xf numFmtId="0" fontId="44" fillId="5" borderId="28" xfId="53" applyFont="1" applyFill="1" applyBorder="1" applyAlignment="1" applyProtection="1">
      <alignment horizontal="center" vertical="center" wrapText="1"/>
      <protection locked="0"/>
    </xf>
    <xf numFmtId="203" fontId="22" fillId="5" borderId="28" xfId="53" applyNumberFormat="1" applyFont="1" applyFill="1" applyBorder="1" applyAlignment="1" applyProtection="1">
      <alignment horizontal="center" vertical="center" wrapText="1"/>
      <protection locked="0"/>
    </xf>
    <xf numFmtId="49" fontId="22" fillId="5" borderId="28" xfId="53" applyNumberFormat="1" applyFont="1" applyFill="1" applyBorder="1" applyAlignment="1" applyProtection="1">
      <alignment horizontal="center" vertical="center" wrapText="1"/>
      <protection locked="0"/>
    </xf>
    <xf numFmtId="1" fontId="22" fillId="5" borderId="28" xfId="53" applyNumberFormat="1" applyFont="1" applyFill="1" applyBorder="1" applyAlignment="1" applyProtection="1">
      <alignment horizontal="center" vertical="center" wrapText="1"/>
      <protection locked="0"/>
    </xf>
    <xf numFmtId="0" fontId="61" fillId="8" borderId="26" xfId="53" applyFont="1" applyFill="1" applyBorder="1" applyAlignment="1" applyProtection="1">
      <alignment horizontal="center" vertical="center" wrapText="1"/>
      <protection hidden="1"/>
    </xf>
    <xf numFmtId="14" fontId="22" fillId="8" borderId="26" xfId="53" applyNumberFormat="1" applyFont="1" applyFill="1" applyBorder="1" applyAlignment="1" applyProtection="1">
      <alignment horizontal="center" vertical="center" wrapText="1"/>
      <protection locked="0"/>
    </xf>
    <xf numFmtId="0" fontId="22" fillId="8" borderId="26" xfId="53" applyFont="1" applyFill="1" applyBorder="1" applyAlignment="1" applyProtection="1">
      <alignment vertical="center" wrapText="1"/>
      <protection locked="0"/>
    </xf>
    <xf numFmtId="0" fontId="22" fillId="8" borderId="26" xfId="53" applyFont="1" applyFill="1" applyBorder="1" applyAlignment="1" applyProtection="1">
      <alignment horizontal="left" vertical="center" wrapText="1"/>
      <protection locked="0"/>
    </xf>
    <xf numFmtId="0" fontId="44" fillId="8" borderId="26" xfId="53" applyFont="1" applyFill="1" applyBorder="1" applyAlignment="1" applyProtection="1">
      <alignment horizontal="center" vertical="center" wrapText="1"/>
      <protection locked="0"/>
    </xf>
    <xf numFmtId="203" fontId="22" fillId="8" borderId="26" xfId="53" applyNumberFormat="1" applyFont="1" applyFill="1" applyBorder="1" applyAlignment="1" applyProtection="1">
      <alignment horizontal="center" vertical="center" wrapText="1"/>
      <protection locked="0"/>
    </xf>
    <xf numFmtId="49" fontId="22" fillId="8" borderId="26" xfId="53" applyNumberFormat="1" applyFont="1" applyFill="1" applyBorder="1" applyAlignment="1" applyProtection="1">
      <alignment horizontal="center" vertical="center" wrapText="1"/>
      <protection locked="0"/>
    </xf>
    <xf numFmtId="1" fontId="22" fillId="8" borderId="26" xfId="53" applyNumberFormat="1" applyFont="1" applyFill="1" applyBorder="1" applyAlignment="1" applyProtection="1">
      <alignment horizontal="center" vertical="center" wrapText="1"/>
      <protection locked="0"/>
    </xf>
    <xf numFmtId="0" fontId="61" fillId="8" borderId="11" xfId="53" applyFont="1" applyFill="1" applyBorder="1" applyAlignment="1" applyProtection="1">
      <alignment horizontal="center" vertical="center" wrapText="1"/>
      <protection hidden="1"/>
    </xf>
    <xf numFmtId="14" fontId="22" fillId="8" borderId="11" xfId="53" applyNumberFormat="1" applyFont="1" applyFill="1" applyBorder="1" applyAlignment="1" applyProtection="1">
      <alignment horizontal="center" vertical="center" wrapText="1"/>
      <protection locked="0"/>
    </xf>
    <xf numFmtId="0" fontId="22" fillId="8" borderId="11" xfId="53" applyFont="1" applyFill="1" applyBorder="1" applyAlignment="1" applyProtection="1">
      <alignment vertical="center" wrapText="1"/>
      <protection locked="0"/>
    </xf>
    <xf numFmtId="0" fontId="22" fillId="8" borderId="11" xfId="53" applyFont="1" applyFill="1" applyBorder="1" applyAlignment="1" applyProtection="1">
      <alignment horizontal="left" vertical="center" wrapText="1"/>
      <protection locked="0"/>
    </xf>
    <xf numFmtId="0" fontId="44" fillId="8" borderId="11" xfId="53" applyFont="1" applyFill="1" applyBorder="1" applyAlignment="1" applyProtection="1">
      <alignment horizontal="center" vertical="center" wrapText="1"/>
      <protection locked="0"/>
    </xf>
    <xf numFmtId="203" fontId="22" fillId="8" borderId="11" xfId="53" applyNumberFormat="1" applyFont="1" applyFill="1" applyBorder="1" applyAlignment="1" applyProtection="1">
      <alignment horizontal="center" vertical="center" wrapText="1"/>
      <protection locked="0"/>
    </xf>
    <xf numFmtId="49" fontId="22" fillId="8" borderId="11" xfId="53" applyNumberFormat="1" applyFont="1" applyFill="1" applyBorder="1" applyAlignment="1" applyProtection="1">
      <alignment horizontal="center" vertical="center" wrapText="1"/>
      <protection locked="0"/>
    </xf>
    <xf numFmtId="1" fontId="22" fillId="8" borderId="11" xfId="53" applyNumberFormat="1" applyFont="1" applyFill="1" applyBorder="1" applyAlignment="1" applyProtection="1">
      <alignment horizontal="center" vertical="center" wrapText="1"/>
      <protection locked="0"/>
    </xf>
    <xf numFmtId="0" fontId="61" fillId="8" borderId="25" xfId="53" applyFont="1" applyFill="1" applyBorder="1" applyAlignment="1" applyProtection="1">
      <alignment horizontal="center" vertical="center" wrapText="1"/>
      <protection hidden="1"/>
    </xf>
    <xf numFmtId="14" fontId="22" fillId="8" borderId="25" xfId="53" applyNumberFormat="1" applyFont="1" applyFill="1" applyBorder="1" applyAlignment="1" applyProtection="1">
      <alignment horizontal="center" vertical="center" wrapText="1"/>
      <protection locked="0"/>
    </xf>
    <xf numFmtId="0" fontId="22" fillId="8" borderId="25" xfId="53" applyFont="1" applyFill="1" applyBorder="1" applyAlignment="1" applyProtection="1">
      <alignment vertical="center" wrapText="1"/>
      <protection locked="0"/>
    </xf>
    <xf numFmtId="0" fontId="22" fillId="8" borderId="25" xfId="53" applyFont="1" applyFill="1" applyBorder="1" applyAlignment="1" applyProtection="1">
      <alignment horizontal="left" vertical="center" wrapText="1"/>
      <protection locked="0"/>
    </xf>
    <xf numFmtId="0" fontId="44" fillId="8" borderId="25" xfId="53" applyFont="1" applyFill="1" applyBorder="1" applyAlignment="1" applyProtection="1">
      <alignment horizontal="center" vertical="center" wrapText="1"/>
      <protection locked="0"/>
    </xf>
    <xf numFmtId="203" fontId="22" fillId="8" borderId="25" xfId="53" applyNumberFormat="1" applyFont="1" applyFill="1" applyBorder="1" applyAlignment="1" applyProtection="1">
      <alignment horizontal="center" vertical="center" wrapText="1"/>
      <protection locked="0"/>
    </xf>
    <xf numFmtId="49" fontId="22" fillId="8" borderId="25" xfId="53" applyNumberFormat="1" applyFont="1" applyFill="1" applyBorder="1" applyAlignment="1" applyProtection="1">
      <alignment horizontal="center" vertical="center" wrapText="1"/>
      <protection locked="0"/>
    </xf>
    <xf numFmtId="1" fontId="22" fillId="8" borderId="25" xfId="53" applyNumberFormat="1" applyFont="1" applyFill="1" applyBorder="1" applyAlignment="1" applyProtection="1">
      <alignment horizontal="center" vertical="center" wrapText="1"/>
      <protection locked="0"/>
    </xf>
    <xf numFmtId="0" fontId="45" fillId="6" borderId="11" xfId="53" applyFont="1" applyFill="1" applyBorder="1" applyAlignment="1" applyProtection="1">
      <alignment horizontal="center" vertical="center" wrapText="1"/>
      <protection locked="0"/>
    </xf>
    <xf numFmtId="0" fontId="60" fillId="7" borderId="0" xfId="48" applyFont="1" applyFill="1" applyBorder="1" applyAlignment="1" applyProtection="1">
      <alignment horizontal="center" vertical="center"/>
      <protection/>
    </xf>
    <xf numFmtId="0" fontId="28" fillId="0" borderId="0" xfId="53" applyFont="1" applyAlignment="1" applyProtection="1">
      <alignment horizontal="center" vertical="center" wrapText="1"/>
      <protection locked="0"/>
    </xf>
    <xf numFmtId="203" fontId="28" fillId="0" borderId="0" xfId="53" applyNumberFormat="1" applyFont="1" applyAlignment="1" applyProtection="1">
      <alignment horizontal="center" vertical="center" wrapText="1"/>
      <protection locked="0"/>
    </xf>
    <xf numFmtId="203" fontId="28" fillId="0" borderId="0" xfId="53" applyNumberFormat="1" applyFont="1" applyFill="1" applyAlignment="1">
      <alignment horizontal="center" vertical="center"/>
      <protection/>
    </xf>
    <xf numFmtId="0" fontId="28" fillId="0" borderId="0" xfId="53" applyFont="1" applyFill="1" applyAlignment="1">
      <alignment horizontal="center" vertical="center"/>
      <protection/>
    </xf>
    <xf numFmtId="206" fontId="28" fillId="0" borderId="0" xfId="53" applyNumberFormat="1" applyFont="1" applyAlignment="1" applyProtection="1">
      <alignment horizontal="center" vertical="center" wrapText="1"/>
      <protection locked="0"/>
    </xf>
    <xf numFmtId="206" fontId="28" fillId="0" borderId="0" xfId="53" applyNumberFormat="1" applyFont="1" applyFill="1" applyAlignment="1">
      <alignment horizontal="center" vertical="center"/>
      <protection/>
    </xf>
    <xf numFmtId="0" fontId="24" fillId="0" borderId="0" xfId="53" applyFont="1" applyAlignment="1" applyProtection="1">
      <alignment horizontal="center" vertical="center" wrapText="1"/>
      <protection locked="0"/>
    </xf>
    <xf numFmtId="0" fontId="24" fillId="0" borderId="0" xfId="53" applyFont="1" applyFill="1" applyAlignment="1">
      <alignment horizontal="center" vertical="center"/>
      <protection/>
    </xf>
    <xf numFmtId="207" fontId="24" fillId="0" borderId="0" xfId="53" applyNumberFormat="1" applyFont="1" applyAlignment="1" applyProtection="1">
      <alignment horizontal="center" vertical="center" wrapText="1"/>
      <protection locked="0"/>
    </xf>
    <xf numFmtId="207" fontId="24" fillId="0" borderId="0" xfId="53" applyNumberFormat="1" applyFont="1" applyFill="1" applyAlignment="1">
      <alignment horizontal="center" vertical="center"/>
      <protection/>
    </xf>
    <xf numFmtId="0" fontId="28" fillId="0" borderId="0" xfId="53" applyFont="1" applyAlignment="1" applyProtection="1">
      <alignment horizontal="center" vertical="center" wrapText="1"/>
      <protection locked="0"/>
    </xf>
    <xf numFmtId="203" fontId="28" fillId="0" borderId="0" xfId="53" applyNumberFormat="1" applyFont="1" applyAlignment="1" applyProtection="1">
      <alignment horizontal="center" vertical="center" wrapText="1"/>
      <protection locked="0"/>
    </xf>
    <xf numFmtId="203" fontId="28" fillId="0" borderId="0" xfId="53" applyNumberFormat="1" applyFont="1" applyFill="1" applyAlignment="1" applyProtection="1">
      <alignment horizontal="center" vertical="center" wrapText="1"/>
      <protection locked="0"/>
    </xf>
    <xf numFmtId="207" fontId="28" fillId="0" borderId="0" xfId="53" applyNumberFormat="1" applyFont="1" applyAlignment="1" applyProtection="1">
      <alignment horizontal="center" vertical="center" wrapText="1"/>
      <protection locked="0"/>
    </xf>
    <xf numFmtId="207" fontId="28" fillId="0" borderId="0" xfId="53" applyNumberFormat="1" applyFont="1" applyFill="1" applyAlignment="1" applyProtection="1">
      <alignment horizontal="center" vertical="center" wrapText="1"/>
      <protection locked="0"/>
    </xf>
    <xf numFmtId="1" fontId="30" fillId="0" borderId="11" xfId="53" applyNumberFormat="1" applyFont="1" applyFill="1" applyBorder="1" applyAlignment="1" applyProtection="1">
      <alignment horizontal="center" vertical="center" wrapText="1"/>
      <protection locked="0"/>
    </xf>
    <xf numFmtId="0" fontId="35" fillId="18" borderId="0" xfId="53" applyFont="1" applyFill="1" applyBorder="1" applyAlignment="1" applyProtection="1">
      <alignment horizontal="center" vertical="center" wrapText="1"/>
      <protection locked="0"/>
    </xf>
    <xf numFmtId="0" fontId="59" fillId="6" borderId="29" xfId="53" applyFont="1" applyFill="1" applyBorder="1" applyAlignment="1">
      <alignment vertical="center"/>
      <protection/>
    </xf>
    <xf numFmtId="0" fontId="59" fillId="6" borderId="24" xfId="53" applyFont="1" applyFill="1" applyBorder="1" applyAlignment="1">
      <alignment vertical="center"/>
      <protection/>
    </xf>
    <xf numFmtId="0" fontId="59" fillId="6" borderId="30" xfId="53" applyFont="1" applyFill="1" applyBorder="1" applyAlignment="1">
      <alignment vertical="center"/>
      <protection/>
    </xf>
    <xf numFmtId="190" fontId="25" fillId="24" borderId="0" xfId="53" applyNumberFormat="1" applyFont="1" applyFill="1" applyBorder="1" applyAlignment="1" applyProtection="1">
      <alignment horizontal="center" vertical="center" wrapText="1"/>
      <protection locked="0"/>
    </xf>
    <xf numFmtId="0" fontId="72" fillId="6" borderId="24" xfId="53" applyFont="1" applyFill="1" applyBorder="1" applyAlignment="1">
      <alignment horizontal="right" vertical="center"/>
      <protection/>
    </xf>
    <xf numFmtId="49" fontId="41" fillId="6" borderId="24" xfId="53" applyNumberFormat="1" applyFont="1" applyFill="1" applyBorder="1" applyAlignment="1">
      <alignment horizontal="left" vertical="center"/>
      <protection/>
    </xf>
    <xf numFmtId="49" fontId="28" fillId="0" borderId="11" xfId="53" applyNumberFormat="1" applyFont="1" applyFill="1" applyBorder="1" applyAlignment="1" applyProtection="1">
      <alignment vertical="center" wrapText="1"/>
      <protection locked="0"/>
    </xf>
    <xf numFmtId="0" fontId="26" fillId="0" borderId="11" xfId="53" applyFont="1" applyFill="1" applyBorder="1" applyAlignment="1">
      <alignment horizontal="left" vertical="center" wrapText="1"/>
      <protection/>
    </xf>
    <xf numFmtId="0" fontId="55" fillId="0" borderId="11" xfId="53" applyFont="1" applyFill="1" applyBorder="1" applyAlignment="1">
      <alignment horizontal="left" vertical="center" wrapText="1"/>
      <protection/>
    </xf>
    <xf numFmtId="14" fontId="37" fillId="0" borderId="11" xfId="53" applyNumberFormat="1" applyFont="1" applyFill="1" applyBorder="1" applyAlignment="1">
      <alignment horizontal="center" vertical="center" wrapText="1"/>
      <protection/>
    </xf>
    <xf numFmtId="14" fontId="26" fillId="0" borderId="11" xfId="53" applyNumberFormat="1" applyFont="1" applyFill="1" applyBorder="1" applyAlignment="1">
      <alignment horizontal="center" vertical="center" wrapText="1"/>
      <protection/>
    </xf>
    <xf numFmtId="1" fontId="30" fillId="0" borderId="11" xfId="53" applyNumberFormat="1" applyFont="1" applyFill="1" applyBorder="1" applyAlignment="1">
      <alignment horizontal="center" vertical="center"/>
      <protection/>
    </xf>
    <xf numFmtId="1" fontId="43" fillId="0" borderId="11" xfId="53" applyNumberFormat="1" applyFont="1" applyFill="1" applyBorder="1" applyAlignment="1">
      <alignment horizontal="center" vertical="center"/>
      <protection/>
    </xf>
    <xf numFmtId="1" fontId="41" fillId="0" borderId="11" xfId="53" applyNumberFormat="1" applyFont="1" applyFill="1" applyBorder="1" applyAlignment="1">
      <alignment horizontal="center" vertical="center"/>
      <protection/>
    </xf>
    <xf numFmtId="1" fontId="30" fillId="0" borderId="11" xfId="53" applyNumberFormat="1" applyFont="1" applyFill="1" applyBorder="1" applyAlignment="1">
      <alignment horizontal="center" vertical="center" wrapText="1"/>
      <protection/>
    </xf>
    <xf numFmtId="0" fontId="41" fillId="0" borderId="11" xfId="53" applyFont="1" applyFill="1" applyBorder="1" applyAlignment="1">
      <alignment horizontal="center" vertical="center"/>
      <protection/>
    </xf>
    <xf numFmtId="1" fontId="48" fillId="0" borderId="11" xfId="53" applyNumberFormat="1" applyFont="1" applyFill="1" applyBorder="1" applyAlignment="1">
      <alignment horizontal="center" vertical="center" wrapText="1"/>
      <protection/>
    </xf>
    <xf numFmtId="1" fontId="41" fillId="0" borderId="11" xfId="53" applyNumberFormat="1" applyFont="1" applyFill="1" applyBorder="1" applyAlignment="1">
      <alignment horizontal="center" vertical="center" wrapText="1"/>
      <protection/>
    </xf>
    <xf numFmtId="0" fontId="41" fillId="0" borderId="11" xfId="53" applyFont="1" applyFill="1" applyBorder="1" applyAlignment="1">
      <alignment horizontal="center" vertical="center" wrapText="1"/>
      <protection/>
    </xf>
    <xf numFmtId="0" fontId="73" fillId="0" borderId="11" xfId="53" applyNumberFormat="1" applyFont="1" applyFill="1" applyBorder="1" applyAlignment="1">
      <alignment horizontal="center" vertical="center"/>
      <protection/>
    </xf>
    <xf numFmtId="0" fontId="61" fillId="2" borderId="27" xfId="53" applyFont="1" applyFill="1" applyBorder="1" applyAlignment="1" applyProtection="1">
      <alignment horizontal="center" vertical="center" wrapText="1"/>
      <protection hidden="1"/>
    </xf>
    <xf numFmtId="14" fontId="22" fillId="2" borderId="27" xfId="53" applyNumberFormat="1" applyFont="1" applyFill="1" applyBorder="1" applyAlignment="1" applyProtection="1">
      <alignment horizontal="center" vertical="center" wrapText="1"/>
      <protection locked="0"/>
    </xf>
    <xf numFmtId="0" fontId="22" fillId="2" borderId="27" xfId="53" applyFont="1" applyFill="1" applyBorder="1" applyAlignment="1" applyProtection="1">
      <alignment vertical="center" wrapText="1"/>
      <protection locked="0"/>
    </xf>
    <xf numFmtId="0" fontId="22" fillId="2" borderId="27" xfId="53" applyFont="1" applyFill="1" applyBorder="1" applyAlignment="1" applyProtection="1">
      <alignment horizontal="left" vertical="center" wrapText="1"/>
      <protection locked="0"/>
    </xf>
    <xf numFmtId="0" fontId="44" fillId="2" borderId="27" xfId="53" applyFont="1" applyFill="1" applyBorder="1" applyAlignment="1" applyProtection="1">
      <alignment horizontal="center" vertical="center" wrapText="1"/>
      <protection locked="0"/>
    </xf>
    <xf numFmtId="203" fontId="22" fillId="2" borderId="27" xfId="53" applyNumberFormat="1" applyFont="1" applyFill="1" applyBorder="1" applyAlignment="1" applyProtection="1">
      <alignment horizontal="center" vertical="center" wrapText="1"/>
      <protection locked="0"/>
    </xf>
    <xf numFmtId="49" fontId="22" fillId="2" borderId="27" xfId="53" applyNumberFormat="1" applyFont="1" applyFill="1" applyBorder="1" applyAlignment="1" applyProtection="1">
      <alignment horizontal="center" vertical="center" wrapText="1"/>
      <protection locked="0"/>
    </xf>
    <xf numFmtId="1" fontId="22" fillId="2" borderId="27" xfId="53" applyNumberFormat="1" applyFont="1" applyFill="1" applyBorder="1" applyAlignment="1" applyProtection="1">
      <alignment horizontal="center" vertical="center" wrapText="1"/>
      <protection locked="0"/>
    </xf>
    <xf numFmtId="0" fontId="61" fillId="24" borderId="27" xfId="53" applyFont="1" applyFill="1" applyBorder="1" applyAlignment="1" applyProtection="1">
      <alignment horizontal="left" vertical="center" wrapText="1"/>
      <protection hidden="1"/>
    </xf>
    <xf numFmtId="0" fontId="61" fillId="24" borderId="28" xfId="53" applyFont="1" applyFill="1" applyBorder="1" applyAlignment="1" applyProtection="1">
      <alignment horizontal="left" vertical="center" wrapText="1"/>
      <protection hidden="1"/>
    </xf>
    <xf numFmtId="0" fontId="61" fillId="7" borderId="26" xfId="53" applyFont="1" applyFill="1" applyBorder="1" applyAlignment="1" applyProtection="1">
      <alignment horizontal="center" vertical="center" wrapText="1"/>
      <protection hidden="1"/>
    </xf>
    <xf numFmtId="14" fontId="22" fillId="7" borderId="26" xfId="53" applyNumberFormat="1" applyFont="1" applyFill="1" applyBorder="1" applyAlignment="1" applyProtection="1">
      <alignment horizontal="center" vertical="center" wrapText="1"/>
      <protection locked="0"/>
    </xf>
    <xf numFmtId="0" fontId="22" fillId="7" borderId="26" xfId="53" applyFont="1" applyFill="1" applyBorder="1" applyAlignment="1" applyProtection="1">
      <alignment vertical="center" wrapText="1"/>
      <protection locked="0"/>
    </xf>
    <xf numFmtId="0" fontId="22" fillId="7" borderId="26" xfId="53" applyFont="1" applyFill="1" applyBorder="1" applyAlignment="1" applyProtection="1">
      <alignment horizontal="left" vertical="center" wrapText="1"/>
      <protection locked="0"/>
    </xf>
    <xf numFmtId="0" fontId="44" fillId="7" borderId="26" xfId="53" applyFont="1" applyFill="1" applyBorder="1" applyAlignment="1" applyProtection="1">
      <alignment horizontal="center" vertical="center" wrapText="1"/>
      <protection locked="0"/>
    </xf>
    <xf numFmtId="203" fontId="22" fillId="7" borderId="26" xfId="53" applyNumberFormat="1" applyFont="1" applyFill="1" applyBorder="1" applyAlignment="1" applyProtection="1">
      <alignment horizontal="center" vertical="center" wrapText="1"/>
      <protection locked="0"/>
    </xf>
    <xf numFmtId="49" fontId="22" fillId="7" borderId="26" xfId="53" applyNumberFormat="1" applyFont="1" applyFill="1" applyBorder="1" applyAlignment="1" applyProtection="1">
      <alignment horizontal="center" vertical="center" wrapText="1"/>
      <protection locked="0"/>
    </xf>
    <xf numFmtId="1" fontId="22" fillId="7" borderId="26" xfId="53" applyNumberFormat="1" applyFont="1" applyFill="1" applyBorder="1" applyAlignment="1" applyProtection="1">
      <alignment horizontal="center" vertical="center" wrapText="1"/>
      <protection locked="0"/>
    </xf>
    <xf numFmtId="14" fontId="22" fillId="7" borderId="11" xfId="53" applyNumberFormat="1" applyFont="1" applyFill="1" applyBorder="1" applyAlignment="1" applyProtection="1">
      <alignment horizontal="center" vertical="center" wrapText="1"/>
      <protection locked="0"/>
    </xf>
    <xf numFmtId="0" fontId="22" fillId="7" borderId="11" xfId="53" applyFont="1" applyFill="1" applyBorder="1" applyAlignment="1" applyProtection="1">
      <alignment vertical="center" wrapText="1"/>
      <protection locked="0"/>
    </xf>
    <xf numFmtId="0" fontId="22" fillId="7" borderId="11" xfId="53" applyFont="1" applyFill="1" applyBorder="1" applyAlignment="1" applyProtection="1">
      <alignment horizontal="left" vertical="center" wrapText="1"/>
      <protection locked="0"/>
    </xf>
    <xf numFmtId="0" fontId="44" fillId="7" borderId="11" xfId="53" applyFont="1" applyFill="1" applyBorder="1" applyAlignment="1" applyProtection="1">
      <alignment horizontal="center" vertical="center" wrapText="1"/>
      <protection locked="0"/>
    </xf>
    <xf numFmtId="49" fontId="22" fillId="7" borderId="11" xfId="53" applyNumberFormat="1" applyFont="1" applyFill="1" applyBorder="1" applyAlignment="1" applyProtection="1">
      <alignment horizontal="center" vertical="center" wrapText="1"/>
      <protection locked="0"/>
    </xf>
    <xf numFmtId="1" fontId="22" fillId="7" borderId="11" xfId="53" applyNumberFormat="1" applyFont="1" applyFill="1" applyBorder="1" applyAlignment="1" applyProtection="1">
      <alignment horizontal="center" vertical="center" wrapText="1"/>
      <protection locked="0"/>
    </xf>
    <xf numFmtId="206" fontId="59" fillId="6" borderId="24" xfId="53" applyNumberFormat="1" applyFont="1" applyFill="1" applyBorder="1" applyAlignment="1">
      <alignment vertical="center"/>
      <protection/>
    </xf>
    <xf numFmtId="206" fontId="45" fillId="18" borderId="11" xfId="53" applyNumberFormat="1" applyFont="1" applyFill="1" applyBorder="1" applyAlignment="1">
      <alignment horizontal="center" vertical="center" wrapText="1"/>
      <protection/>
    </xf>
    <xf numFmtId="49" fontId="74" fillId="0" borderId="11" xfId="53" applyNumberFormat="1" applyFont="1" applyFill="1" applyBorder="1" applyAlignment="1">
      <alignment horizontal="center" vertical="center"/>
      <protection/>
    </xf>
    <xf numFmtId="49" fontId="74" fillId="2" borderId="11" xfId="53" applyNumberFormat="1" applyFont="1" applyFill="1" applyBorder="1" applyAlignment="1" applyProtection="1">
      <alignment horizontal="center" vertical="center"/>
      <protection hidden="1" locked="0"/>
    </xf>
    <xf numFmtId="49" fontId="74" fillId="2" borderId="11" xfId="53" applyNumberFormat="1" applyFont="1" applyFill="1" applyBorder="1" applyAlignment="1">
      <alignment horizontal="center" vertical="center"/>
      <protection/>
    </xf>
    <xf numFmtId="49" fontId="74" fillId="0" borderId="11" xfId="53" applyNumberFormat="1" applyFont="1" applyFill="1" applyBorder="1" applyAlignment="1" applyProtection="1">
      <alignment horizontal="center" vertical="center"/>
      <protection hidden="1" locked="0"/>
    </xf>
    <xf numFmtId="49" fontId="74" fillId="2" borderId="11" xfId="53" applyNumberFormat="1" applyFont="1" applyFill="1" applyBorder="1" applyAlignment="1">
      <alignment vertical="center"/>
      <protection/>
    </xf>
    <xf numFmtId="49" fontId="74" fillId="0" borderId="11" xfId="53" applyNumberFormat="1" applyFont="1" applyFill="1" applyBorder="1" applyAlignment="1">
      <alignment vertical="center"/>
      <protection/>
    </xf>
    <xf numFmtId="207" fontId="25" fillId="0" borderId="11" xfId="53" applyNumberFormat="1" applyFont="1" applyFill="1" applyBorder="1" applyAlignment="1" applyProtection="1">
      <alignment horizontal="center" vertical="center" wrapText="1"/>
      <protection hidden="1"/>
    </xf>
    <xf numFmtId="1" fontId="25" fillId="0" borderId="11" xfId="53" applyNumberFormat="1" applyFont="1" applyFill="1" applyBorder="1" applyAlignment="1" applyProtection="1">
      <alignment horizontal="center" vertical="center" wrapText="1"/>
      <protection locked="0"/>
    </xf>
    <xf numFmtId="0" fontId="53" fillId="6" borderId="26" xfId="53" applyFont="1" applyFill="1" applyBorder="1" applyAlignment="1">
      <alignment horizontal="center" vertical="center" wrapText="1"/>
      <protection/>
    </xf>
    <xf numFmtId="0" fontId="24" fillId="25" borderId="22" xfId="0" applyFont="1" applyFill="1" applyBorder="1" applyAlignment="1">
      <alignment horizontal="center"/>
    </xf>
    <xf numFmtId="0" fontId="53" fillId="6" borderId="27" xfId="53" applyFont="1" applyFill="1" applyBorder="1" applyAlignment="1">
      <alignment vertical="center" wrapText="1"/>
      <protection/>
    </xf>
    <xf numFmtId="0" fontId="37" fillId="0" borderId="11" xfId="53" applyFont="1" applyFill="1" applyBorder="1" applyAlignment="1">
      <alignment horizontal="center" vertical="center" wrapText="1"/>
      <protection/>
    </xf>
    <xf numFmtId="0" fontId="54" fillId="0" borderId="11" xfId="53" applyFont="1" applyFill="1" applyBorder="1" applyAlignment="1">
      <alignment horizontal="center" vertical="center" wrapText="1"/>
      <protection/>
    </xf>
    <xf numFmtId="203" fontId="37" fillId="0" borderId="11" xfId="53" applyNumberFormat="1" applyFont="1" applyFill="1" applyBorder="1" applyAlignment="1">
      <alignment horizontal="center" vertical="center" wrapText="1"/>
      <protection/>
    </xf>
    <xf numFmtId="0" fontId="44" fillId="7" borderId="11" xfId="53" applyFont="1" applyFill="1" applyBorder="1" applyAlignment="1" applyProtection="1">
      <alignment horizontal="center" vertical="center" wrapText="1"/>
      <protection locked="0"/>
    </xf>
    <xf numFmtId="1" fontId="93" fillId="0" borderId="11" xfId="53" applyNumberFormat="1" applyFont="1" applyFill="1" applyBorder="1" applyAlignment="1">
      <alignment horizontal="center" vertical="center" wrapText="1"/>
      <protection/>
    </xf>
    <xf numFmtId="14" fontId="94" fillId="0" borderId="11" xfId="53" applyNumberFormat="1" applyFont="1" applyFill="1" applyBorder="1" applyAlignment="1">
      <alignment horizontal="center" vertical="center" wrapText="1"/>
      <protection/>
    </xf>
    <xf numFmtId="0" fontId="94" fillId="0" borderId="11" xfId="53" applyNumberFormat="1" applyFont="1" applyFill="1" applyBorder="1" applyAlignment="1">
      <alignment horizontal="left" vertical="center" wrapText="1"/>
      <protection/>
    </xf>
    <xf numFmtId="49" fontId="28" fillId="0" borderId="11" xfId="53" applyNumberFormat="1" applyFont="1" applyFill="1" applyBorder="1" applyAlignment="1" applyProtection="1">
      <alignment horizontal="center" vertical="center" wrapText="1"/>
      <protection locked="0"/>
    </xf>
    <xf numFmtId="207" fontId="25" fillId="0" borderId="11" xfId="53" applyNumberFormat="1" applyFont="1" applyFill="1" applyBorder="1" applyAlignment="1" applyProtection="1">
      <alignment horizontal="center" vertical="center" wrapText="1"/>
      <protection locked="0"/>
    </xf>
    <xf numFmtId="203" fontId="88" fillId="0" borderId="11" xfId="0" applyNumberFormat="1" applyFont="1" applyBorder="1" applyAlignment="1">
      <alignment horizontal="center" vertical="center"/>
    </xf>
    <xf numFmtId="0" fontId="77" fillId="0" borderId="11" xfId="0" applyFont="1" applyBorder="1" applyAlignment="1">
      <alignment horizontal="center" vertical="center"/>
    </xf>
    <xf numFmtId="206" fontId="88" fillId="6" borderId="11" xfId="0" applyNumberFormat="1" applyFont="1" applyFill="1" applyBorder="1" applyAlignment="1">
      <alignment horizontal="center" vertical="center"/>
    </xf>
    <xf numFmtId="0" fontId="77" fillId="6" borderId="11" xfId="0" applyFont="1" applyFill="1" applyBorder="1" applyAlignment="1">
      <alignment horizontal="center" vertical="center"/>
    </xf>
    <xf numFmtId="207" fontId="88" fillId="24" borderId="11" xfId="0" applyNumberFormat="1" applyFont="1" applyFill="1" applyBorder="1" applyAlignment="1">
      <alignment horizontal="center" vertical="center"/>
    </xf>
    <xf numFmtId="0" fontId="77" fillId="24" borderId="11" xfId="0" applyFont="1" applyFill="1" applyBorder="1" applyAlignment="1">
      <alignment horizontal="center" vertical="center"/>
    </xf>
    <xf numFmtId="207" fontId="88" fillId="6" borderId="11" xfId="0" applyNumberFormat="1" applyFont="1" applyFill="1" applyBorder="1" applyAlignment="1">
      <alignment horizontal="center" vertical="center"/>
    </xf>
    <xf numFmtId="207" fontId="88" fillId="0" borderId="11" xfId="0" applyNumberFormat="1" applyFont="1" applyBorder="1" applyAlignment="1">
      <alignment horizontal="center" vertical="center"/>
    </xf>
    <xf numFmtId="1" fontId="77" fillId="6" borderId="11" xfId="0" applyNumberFormat="1" applyFont="1" applyFill="1" applyBorder="1" applyAlignment="1">
      <alignment horizontal="center" vertical="center"/>
    </xf>
    <xf numFmtId="1" fontId="77" fillId="4" borderId="11" xfId="0" applyNumberFormat="1" applyFont="1" applyFill="1" applyBorder="1" applyAlignment="1">
      <alignment horizontal="center" vertical="center"/>
    </xf>
    <xf numFmtId="203" fontId="88" fillId="6" borderId="11" xfId="0" applyNumberFormat="1" applyFont="1" applyFill="1" applyBorder="1" applyAlignment="1">
      <alignment horizontal="center" vertical="center"/>
    </xf>
    <xf numFmtId="0" fontId="23" fillId="0" borderId="11" xfId="0" applyFont="1" applyBorder="1" applyAlignment="1">
      <alignment horizontal="left" vertical="center"/>
    </xf>
    <xf numFmtId="206" fontId="88" fillId="0" borderId="11" xfId="0" applyNumberFormat="1" applyFont="1" applyBorder="1" applyAlignment="1">
      <alignment horizontal="center" vertical="center"/>
    </xf>
    <xf numFmtId="0" fontId="77" fillId="11" borderId="11" xfId="0" applyFont="1" applyFill="1" applyBorder="1" applyAlignment="1">
      <alignment horizontal="center" vertical="center"/>
    </xf>
    <xf numFmtId="0" fontId="77" fillId="5" borderId="11" xfId="0" applyFont="1" applyFill="1" applyBorder="1" applyAlignment="1">
      <alignment horizontal="center" vertical="center"/>
    </xf>
    <xf numFmtId="180" fontId="75" fillId="6" borderId="16" xfId="0" applyNumberFormat="1" applyFont="1" applyFill="1" applyBorder="1" applyAlignment="1">
      <alignment horizontal="right" vertical="center"/>
    </xf>
    <xf numFmtId="180" fontId="75" fillId="6" borderId="0" xfId="0" applyNumberFormat="1" applyFont="1" applyFill="1" applyBorder="1" applyAlignment="1">
      <alignment horizontal="right" vertical="center"/>
    </xf>
    <xf numFmtId="180" fontId="75" fillId="6" borderId="31" xfId="0" applyNumberFormat="1" applyFont="1" applyFill="1" applyBorder="1" applyAlignment="1">
      <alignment horizontal="right" vertical="center"/>
    </xf>
    <xf numFmtId="0" fontId="75" fillId="6" borderId="16" xfId="0" applyFont="1" applyFill="1" applyBorder="1" applyAlignment="1">
      <alignment horizontal="center" vertical="center" wrapText="1"/>
    </xf>
    <xf numFmtId="0" fontId="75" fillId="6" borderId="0" xfId="0" applyFont="1" applyFill="1" applyBorder="1" applyAlignment="1">
      <alignment horizontal="center" vertical="center" wrapText="1"/>
    </xf>
    <xf numFmtId="0" fontId="75" fillId="6" borderId="17" xfId="0" applyFont="1" applyFill="1" applyBorder="1" applyAlignment="1">
      <alignment horizontal="center" vertical="center" wrapText="1"/>
    </xf>
    <xf numFmtId="0" fontId="27" fillId="6" borderId="16"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27" fillId="6" borderId="17" xfId="0" applyFont="1" applyFill="1" applyBorder="1" applyAlignment="1">
      <alignment horizontal="center" vertical="center" wrapText="1"/>
    </xf>
    <xf numFmtId="180" fontId="25" fillId="6" borderId="16" xfId="0" applyNumberFormat="1" applyFont="1" applyFill="1" applyBorder="1" applyAlignment="1">
      <alignment horizontal="center" vertical="center" wrapText="1"/>
    </xf>
    <xf numFmtId="180" fontId="25" fillId="6" borderId="0" xfId="0" applyNumberFormat="1" applyFont="1" applyFill="1" applyBorder="1" applyAlignment="1">
      <alignment horizontal="center" vertical="center"/>
    </xf>
    <xf numFmtId="180" fontId="25" fillId="6" borderId="17" xfId="0" applyNumberFormat="1" applyFont="1" applyFill="1" applyBorder="1" applyAlignment="1">
      <alignment horizontal="center" vertical="center"/>
    </xf>
    <xf numFmtId="180" fontId="76" fillId="6" borderId="16" xfId="0" applyNumberFormat="1" applyFont="1" applyFill="1" applyBorder="1" applyAlignment="1">
      <alignment horizontal="center" vertical="center" wrapText="1"/>
    </xf>
    <xf numFmtId="0" fontId="76" fillId="6" borderId="0" xfId="0" applyFont="1" applyFill="1" applyBorder="1" applyAlignment="1">
      <alignment horizontal="center" vertical="center" wrapText="1"/>
    </xf>
    <xf numFmtId="0" fontId="76" fillId="6" borderId="17" xfId="0" applyFont="1" applyFill="1" applyBorder="1" applyAlignment="1">
      <alignment horizontal="center" vertical="center" wrapText="1"/>
    </xf>
    <xf numFmtId="180" fontId="62" fillId="6" borderId="18" xfId="0" applyNumberFormat="1" applyFont="1" applyFill="1" applyBorder="1" applyAlignment="1">
      <alignment horizontal="left" vertical="center" wrapText="1"/>
    </xf>
    <xf numFmtId="180" fontId="62" fillId="6" borderId="19" xfId="0" applyNumberFormat="1" applyFont="1" applyFill="1" applyBorder="1" applyAlignment="1">
      <alignment horizontal="left" vertical="center" wrapText="1"/>
    </xf>
    <xf numFmtId="180" fontId="62" fillId="6" borderId="20" xfId="0" applyNumberFormat="1" applyFont="1" applyFill="1" applyBorder="1" applyAlignment="1">
      <alignment horizontal="left" vertical="center" wrapText="1"/>
    </xf>
    <xf numFmtId="180" fontId="34" fillId="18" borderId="32" xfId="0" applyNumberFormat="1" applyFont="1" applyFill="1" applyBorder="1" applyAlignment="1">
      <alignment horizontal="center" vertical="center"/>
    </xf>
    <xf numFmtId="180" fontId="34" fillId="18" borderId="33" xfId="0" applyNumberFormat="1" applyFont="1" applyFill="1" applyBorder="1" applyAlignment="1">
      <alignment horizontal="center" vertical="center"/>
    </xf>
    <xf numFmtId="180" fontId="34" fillId="18" borderId="34" xfId="0" applyNumberFormat="1" applyFont="1" applyFill="1" applyBorder="1" applyAlignment="1">
      <alignment horizontal="center" vertical="center"/>
    </xf>
    <xf numFmtId="0" fontId="23" fillId="6" borderId="16" xfId="0" applyFont="1" applyFill="1" applyBorder="1" applyAlignment="1">
      <alignment horizontal="center"/>
    </xf>
    <xf numFmtId="0" fontId="23" fillId="6" borderId="0" xfId="0" applyFont="1" applyFill="1" applyBorder="1" applyAlignment="1">
      <alignment horizontal="center"/>
    </xf>
    <xf numFmtId="0" fontId="23" fillId="6" borderId="17" xfId="0" applyFont="1" applyFill="1" applyBorder="1" applyAlignment="1">
      <alignment horizontal="center"/>
    </xf>
    <xf numFmtId="180" fontId="23" fillId="6" borderId="16" xfId="0" applyNumberFormat="1" applyFont="1" applyFill="1" applyBorder="1" applyAlignment="1">
      <alignment horizontal="center"/>
    </xf>
    <xf numFmtId="180" fontId="23" fillId="6" borderId="0" xfId="0" applyNumberFormat="1" applyFont="1" applyFill="1" applyBorder="1" applyAlignment="1">
      <alignment horizontal="center"/>
    </xf>
    <xf numFmtId="180" fontId="23" fillId="6" borderId="17" xfId="0" applyNumberFormat="1" applyFont="1" applyFill="1" applyBorder="1" applyAlignment="1">
      <alignment horizontal="center"/>
    </xf>
    <xf numFmtId="180" fontId="75" fillId="6" borderId="35" xfId="0" applyNumberFormat="1" applyFont="1" applyFill="1" applyBorder="1" applyAlignment="1">
      <alignment horizontal="right" vertical="center"/>
    </xf>
    <xf numFmtId="180" fontId="75" fillId="6" borderId="36" xfId="0" applyNumberFormat="1" applyFont="1" applyFill="1" applyBorder="1" applyAlignment="1">
      <alignment horizontal="right" vertical="center"/>
    </xf>
    <xf numFmtId="180" fontId="75" fillId="6" borderId="37" xfId="0" applyNumberFormat="1" applyFont="1" applyFill="1" applyBorder="1" applyAlignment="1">
      <alignment horizontal="right" vertical="center"/>
    </xf>
    <xf numFmtId="180" fontId="25" fillId="6" borderId="0" xfId="0" applyNumberFormat="1" applyFont="1" applyFill="1" applyBorder="1" applyAlignment="1">
      <alignment/>
    </xf>
    <xf numFmtId="180" fontId="25" fillId="6" borderId="17" xfId="0" applyNumberFormat="1" applyFont="1" applyFill="1" applyBorder="1" applyAlignment="1">
      <alignment/>
    </xf>
    <xf numFmtId="180" fontId="24" fillId="6" borderId="16" xfId="0" applyNumberFormat="1" applyFont="1" applyFill="1" applyBorder="1" applyAlignment="1">
      <alignment horizontal="center"/>
    </xf>
    <xf numFmtId="180" fontId="24" fillId="6" borderId="0" xfId="0" applyNumberFormat="1" applyFont="1" applyFill="1" applyBorder="1" applyAlignment="1">
      <alignment horizontal="center"/>
    </xf>
    <xf numFmtId="180" fontId="24" fillId="6" borderId="17" xfId="0" applyNumberFormat="1" applyFont="1" applyFill="1" applyBorder="1" applyAlignment="1">
      <alignment horizontal="center"/>
    </xf>
    <xf numFmtId="0" fontId="24" fillId="6" borderId="16" xfId="0" applyFont="1" applyFill="1" applyBorder="1" applyAlignment="1">
      <alignment horizontal="center"/>
    </xf>
    <xf numFmtId="0" fontId="24" fillId="6" borderId="0" xfId="0" applyFont="1" applyFill="1" applyBorder="1" applyAlignment="1">
      <alignment horizontal="center"/>
    </xf>
    <xf numFmtId="0" fontId="24" fillId="6" borderId="17" xfId="0" applyFont="1" applyFill="1" applyBorder="1" applyAlignment="1">
      <alignment horizontal="center"/>
    </xf>
    <xf numFmtId="180" fontId="75" fillId="6" borderId="38" xfId="0" applyNumberFormat="1" applyFont="1" applyFill="1" applyBorder="1" applyAlignment="1">
      <alignment horizontal="right" vertical="center"/>
    </xf>
    <xf numFmtId="180" fontId="75" fillId="6" borderId="39" xfId="0" applyNumberFormat="1" applyFont="1" applyFill="1" applyBorder="1" applyAlignment="1">
      <alignment horizontal="right" vertical="center"/>
    </xf>
    <xf numFmtId="180" fontId="75" fillId="6" borderId="40" xfId="0" applyNumberFormat="1" applyFont="1" applyFill="1" applyBorder="1" applyAlignment="1">
      <alignment horizontal="right" vertical="center"/>
    </xf>
    <xf numFmtId="180" fontId="30" fillId="6" borderId="16" xfId="0" applyNumberFormat="1" applyFont="1" applyFill="1" applyBorder="1" applyAlignment="1">
      <alignment horizontal="right"/>
    </xf>
    <xf numFmtId="180" fontId="30" fillId="6" borderId="0" xfId="0" applyNumberFormat="1" applyFont="1" applyFill="1" applyBorder="1" applyAlignment="1">
      <alignment horizontal="right"/>
    </xf>
    <xf numFmtId="0" fontId="77" fillId="6" borderId="11" xfId="0" applyFont="1" applyFill="1" applyBorder="1" applyAlignment="1">
      <alignment horizontal="center" vertical="center" wrapText="1"/>
    </xf>
    <xf numFmtId="0" fontId="78" fillId="6" borderId="11" xfId="0" applyFont="1" applyFill="1" applyBorder="1" applyAlignment="1">
      <alignment horizontal="center" vertical="center" wrapText="1"/>
    </xf>
    <xf numFmtId="0" fontId="79" fillId="18" borderId="21" xfId="0" applyFont="1" applyFill="1" applyBorder="1" applyAlignment="1">
      <alignment horizontal="right" vertical="center" wrapText="1"/>
    </xf>
    <xf numFmtId="0" fontId="79" fillId="18" borderId="22" xfId="0" applyFont="1" applyFill="1" applyBorder="1" applyAlignment="1">
      <alignment horizontal="right" vertical="center" wrapText="1"/>
    </xf>
    <xf numFmtId="0" fontId="79" fillId="18" borderId="22" xfId="0" applyFont="1" applyFill="1" applyBorder="1" applyAlignment="1">
      <alignment horizontal="left" vertical="center" wrapText="1"/>
    </xf>
    <xf numFmtId="0" fontId="79" fillId="18" borderId="23" xfId="0" applyFont="1" applyFill="1" applyBorder="1" applyAlignment="1">
      <alignment horizontal="left" vertical="center" wrapText="1"/>
    </xf>
    <xf numFmtId="0" fontId="52" fillId="2" borderId="16" xfId="0" applyFont="1" applyFill="1" applyBorder="1" applyAlignment="1">
      <alignment horizontal="center" vertical="center" wrapText="1"/>
    </xf>
    <xf numFmtId="0" fontId="52" fillId="2" borderId="0" xfId="0" applyFont="1" applyFill="1" applyBorder="1" applyAlignment="1">
      <alignment horizontal="center" vertical="center" wrapText="1"/>
    </xf>
    <xf numFmtId="0" fontId="52" fillId="2" borderId="17" xfId="0" applyFont="1" applyFill="1" applyBorder="1" applyAlignment="1">
      <alignment horizontal="center" vertical="center" wrapText="1"/>
    </xf>
    <xf numFmtId="0" fontId="23" fillId="6" borderId="13"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9" fillId="6" borderId="16" xfId="0" applyFont="1" applyFill="1" applyBorder="1" applyAlignment="1">
      <alignment horizontal="center" vertical="center" wrapText="1"/>
    </xf>
    <xf numFmtId="0" fontId="29" fillId="6" borderId="0" xfId="0" applyFont="1" applyFill="1" applyBorder="1" applyAlignment="1">
      <alignment horizontal="center" vertical="center" wrapText="1"/>
    </xf>
    <xf numFmtId="0" fontId="29" fillId="6" borderId="17" xfId="0" applyFont="1" applyFill="1" applyBorder="1" applyAlignment="1">
      <alignment horizontal="center" vertical="center" wrapText="1"/>
    </xf>
    <xf numFmtId="0" fontId="32" fillId="0" borderId="10" xfId="53" applyFont="1" applyFill="1" applyBorder="1" applyAlignment="1" applyProtection="1">
      <alignment horizontal="center" vertical="center" wrapText="1"/>
      <protection locked="0"/>
    </xf>
    <xf numFmtId="0" fontId="32" fillId="0" borderId="10" xfId="53" applyFont="1" applyFill="1" applyBorder="1" applyAlignment="1" applyProtection="1">
      <alignment vertical="center" wrapText="1"/>
      <protection locked="0"/>
    </xf>
    <xf numFmtId="0" fontId="34" fillId="24" borderId="24" xfId="53" applyFont="1" applyFill="1" applyBorder="1" applyAlignment="1" applyProtection="1">
      <alignment horizontal="right" vertical="center" wrapText="1"/>
      <protection locked="0"/>
    </xf>
    <xf numFmtId="190" fontId="34" fillId="24" borderId="24" xfId="53" applyNumberFormat="1" applyFont="1" applyFill="1" applyBorder="1" applyAlignment="1" applyProtection="1">
      <alignment horizontal="center" vertical="center" wrapText="1"/>
      <protection locked="0"/>
    </xf>
    <xf numFmtId="0" fontId="24" fillId="25" borderId="24" xfId="0" applyFont="1" applyFill="1" applyBorder="1" applyAlignment="1">
      <alignment horizontal="center"/>
    </xf>
    <xf numFmtId="0" fontId="24" fillId="25" borderId="22" xfId="0" applyFont="1" applyFill="1" applyBorder="1" applyAlignment="1">
      <alignment horizontal="center" vertical="center"/>
    </xf>
    <xf numFmtId="0" fontId="24" fillId="25" borderId="24" xfId="0" applyFont="1" applyFill="1" applyBorder="1" applyAlignment="1">
      <alignment horizontal="center" vertical="center"/>
    </xf>
    <xf numFmtId="0" fontId="53" fillId="6" borderId="11" xfId="53" applyFont="1" applyFill="1" applyBorder="1" applyAlignment="1">
      <alignment horizontal="center" textRotation="90"/>
      <protection/>
    </xf>
    <xf numFmtId="0" fontId="80" fillId="18" borderId="0" xfId="53" applyFont="1" applyFill="1" applyBorder="1" applyAlignment="1" applyProtection="1">
      <alignment horizontal="center" vertical="center" wrapText="1"/>
      <protection locked="0"/>
    </xf>
    <xf numFmtId="0" fontId="34" fillId="6" borderId="0" xfId="53" applyFont="1" applyFill="1" applyBorder="1" applyAlignment="1" applyProtection="1">
      <alignment horizontal="center" vertical="center" wrapText="1"/>
      <protection locked="0"/>
    </xf>
    <xf numFmtId="0" fontId="70" fillId="7" borderId="0" xfId="0" applyFont="1" applyFill="1" applyBorder="1" applyAlignment="1">
      <alignment horizontal="center" vertical="center"/>
    </xf>
    <xf numFmtId="0" fontId="24" fillId="25" borderId="22" xfId="0" applyFont="1" applyFill="1" applyBorder="1" applyAlignment="1">
      <alignment horizontal="center"/>
    </xf>
    <xf numFmtId="0" fontId="46" fillId="6" borderId="11" xfId="53" applyFont="1" applyFill="1" applyBorder="1" applyAlignment="1">
      <alignment horizontal="center" textRotation="90" wrapText="1"/>
      <protection/>
    </xf>
    <xf numFmtId="0" fontId="46" fillId="6" borderId="27" xfId="53" applyFont="1" applyFill="1" applyBorder="1" applyAlignment="1">
      <alignment horizontal="center" textRotation="90" wrapText="1"/>
      <protection/>
    </xf>
    <xf numFmtId="0" fontId="46" fillId="6" borderId="26" xfId="53" applyFont="1" applyFill="1" applyBorder="1" applyAlignment="1">
      <alignment horizontal="center" textRotation="90" wrapText="1"/>
      <protection/>
    </xf>
    <xf numFmtId="0" fontId="34" fillId="6" borderId="41" xfId="53" applyFont="1" applyFill="1" applyBorder="1" applyAlignment="1" applyProtection="1">
      <alignment horizontal="center" vertical="center" wrapText="1"/>
      <protection locked="0"/>
    </xf>
    <xf numFmtId="0" fontId="25" fillId="18" borderId="10" xfId="53" applyFont="1" applyFill="1" applyBorder="1" applyAlignment="1" applyProtection="1">
      <alignment horizontal="right" vertical="center" wrapText="1"/>
      <protection locked="0"/>
    </xf>
    <xf numFmtId="0" fontId="81" fillId="18" borderId="10" xfId="48" applyFont="1" applyFill="1" applyBorder="1" applyAlignment="1" applyProtection="1">
      <alignment horizontal="left" vertical="center" wrapText="1"/>
      <protection locked="0"/>
    </xf>
    <xf numFmtId="0" fontId="33" fillId="18" borderId="10" xfId="53" applyNumberFormat="1" applyFont="1" applyFill="1" applyBorder="1" applyAlignment="1" applyProtection="1">
      <alignment horizontal="center" vertical="center" wrapText="1"/>
      <protection locked="0"/>
    </xf>
    <xf numFmtId="0" fontId="25" fillId="18" borderId="12" xfId="53" applyFont="1" applyFill="1" applyBorder="1" applyAlignment="1" applyProtection="1">
      <alignment horizontal="right" vertical="center" wrapText="1"/>
      <protection locked="0"/>
    </xf>
    <xf numFmtId="0" fontId="30" fillId="18" borderId="12" xfId="53" applyFont="1" applyFill="1" applyBorder="1" applyAlignment="1" applyProtection="1">
      <alignment horizontal="left" vertical="center" wrapText="1"/>
      <protection locked="0"/>
    </xf>
    <xf numFmtId="0" fontId="30" fillId="18" borderId="10" xfId="53" applyNumberFormat="1" applyFont="1" applyFill="1" applyBorder="1" applyAlignment="1" applyProtection="1">
      <alignment horizontal="left" vertical="center" wrapText="1"/>
      <protection locked="0"/>
    </xf>
    <xf numFmtId="0" fontId="41" fillId="18" borderId="10" xfId="53" applyFont="1" applyFill="1" applyBorder="1" applyAlignment="1" applyProtection="1">
      <alignment horizontal="left" vertical="center" wrapText="1"/>
      <protection locked="0"/>
    </xf>
    <xf numFmtId="0" fontId="30" fillId="18" borderId="12" xfId="53" applyNumberFormat="1" applyFont="1" applyFill="1" applyBorder="1" applyAlignment="1" applyProtection="1">
      <alignment horizontal="left" vertical="center" wrapText="1"/>
      <protection locked="0"/>
    </xf>
    <xf numFmtId="190" fontId="28" fillId="24" borderId="42" xfId="53" applyNumberFormat="1" applyFont="1" applyFill="1" applyBorder="1" applyAlignment="1" applyProtection="1">
      <alignment horizontal="center" vertical="center" wrapText="1"/>
      <protection locked="0"/>
    </xf>
    <xf numFmtId="0" fontId="45" fillId="6" borderId="27" xfId="53" applyFont="1" applyFill="1" applyBorder="1" applyAlignment="1">
      <alignment horizontal="center" vertical="center" wrapText="1"/>
      <protection/>
    </xf>
    <xf numFmtId="0" fontId="45" fillId="6" borderId="26" xfId="53" applyFont="1" applyFill="1" applyBorder="1" applyAlignment="1">
      <alignment horizontal="center" vertical="center" wrapText="1"/>
      <protection/>
    </xf>
    <xf numFmtId="0" fontId="45" fillId="6" borderId="11" xfId="53" applyFont="1" applyFill="1" applyBorder="1" applyAlignment="1">
      <alignment horizontal="center" vertical="center" wrapText="1"/>
      <protection/>
    </xf>
    <xf numFmtId="0" fontId="45" fillId="6" borderId="11" xfId="53" applyFont="1" applyFill="1" applyBorder="1" applyAlignment="1" applyProtection="1">
      <alignment horizontal="center" vertical="center" wrapText="1"/>
      <protection locked="0"/>
    </xf>
    <xf numFmtId="0" fontId="41" fillId="26" borderId="29" xfId="53" applyFont="1" applyFill="1" applyBorder="1" applyAlignment="1">
      <alignment horizontal="center" vertical="center"/>
      <protection/>
    </xf>
    <xf numFmtId="0" fontId="41" fillId="26" borderId="24" xfId="53" applyFont="1" applyFill="1" applyBorder="1" applyAlignment="1">
      <alignment horizontal="center" vertical="center"/>
      <protection/>
    </xf>
    <xf numFmtId="0" fontId="41" fillId="26" borderId="30" xfId="53" applyFont="1" applyFill="1" applyBorder="1" applyAlignment="1">
      <alignment horizontal="center" vertical="center"/>
      <protection/>
    </xf>
    <xf numFmtId="206" fontId="45" fillId="6" borderId="11" xfId="53" applyNumberFormat="1" applyFont="1" applyFill="1" applyBorder="1" applyAlignment="1">
      <alignment horizontal="center" vertical="center" wrapText="1"/>
      <protection/>
    </xf>
    <xf numFmtId="190" fontId="25" fillId="24" borderId="42" xfId="53" applyNumberFormat="1" applyFont="1" applyFill="1" applyBorder="1" applyAlignment="1" applyProtection="1">
      <alignment horizontal="center" vertical="center" wrapText="1"/>
      <protection locked="0"/>
    </xf>
    <xf numFmtId="207" fontId="8" fillId="6" borderId="11" xfId="53" applyNumberFormat="1" applyFont="1" applyFill="1" applyBorder="1" applyAlignment="1">
      <alignment horizontal="center" vertical="center"/>
      <protection/>
    </xf>
    <xf numFmtId="0" fontId="24" fillId="18" borderId="12" xfId="53" applyFont="1" applyFill="1" applyBorder="1" applyAlignment="1" applyProtection="1">
      <alignment horizontal="right" vertical="center" wrapText="1"/>
      <protection locked="0"/>
    </xf>
    <xf numFmtId="181" fontId="60" fillId="18" borderId="12" xfId="53" applyNumberFormat="1" applyFont="1" applyFill="1" applyBorder="1" applyAlignment="1" applyProtection="1">
      <alignment horizontal="left" vertical="center" wrapText="1"/>
      <protection locked="0"/>
    </xf>
    <xf numFmtId="0" fontId="32" fillId="6" borderId="27" xfId="53" applyFont="1" applyFill="1" applyBorder="1" applyAlignment="1">
      <alignment horizontal="center" vertical="center" wrapText="1"/>
      <protection/>
    </xf>
    <xf numFmtId="0" fontId="32" fillId="6" borderId="26" xfId="53" applyFont="1" applyFill="1" applyBorder="1" applyAlignment="1">
      <alignment horizontal="center" vertical="center" wrapText="1"/>
      <protection/>
    </xf>
    <xf numFmtId="2" fontId="8" fillId="6" borderId="11" xfId="53" applyNumberFormat="1" applyFont="1" applyFill="1" applyBorder="1" applyAlignment="1">
      <alignment horizontal="center" vertical="center" textRotation="90" wrapText="1"/>
      <protection/>
    </xf>
    <xf numFmtId="0" fontId="8" fillId="6" borderId="11" xfId="53" applyFont="1" applyFill="1" applyBorder="1" applyAlignment="1">
      <alignment horizontal="center" vertical="center" textRotation="90" wrapText="1"/>
      <protection/>
    </xf>
    <xf numFmtId="190" fontId="24" fillId="24" borderId="42" xfId="53" applyNumberFormat="1" applyFont="1" applyFill="1" applyBorder="1" applyAlignment="1" applyProtection="1">
      <alignment horizontal="center" vertical="center" wrapText="1"/>
      <protection locked="0"/>
    </xf>
    <xf numFmtId="49" fontId="8" fillId="6" borderId="11" xfId="53" applyNumberFormat="1" applyFont="1" applyFill="1" applyBorder="1" applyAlignment="1">
      <alignment horizontal="center" vertical="center" textRotation="90" wrapText="1"/>
      <protection/>
    </xf>
    <xf numFmtId="0" fontId="60" fillId="18" borderId="12" xfId="53" applyFont="1" applyFill="1" applyBorder="1" applyAlignment="1" applyProtection="1">
      <alignment horizontal="left" vertical="center" wrapText="1"/>
      <protection locked="0"/>
    </xf>
    <xf numFmtId="0" fontId="32" fillId="6" borderId="11" xfId="53" applyFont="1" applyFill="1" applyBorder="1" applyAlignment="1">
      <alignment horizontal="center" textRotation="90"/>
      <protection/>
    </xf>
    <xf numFmtId="0" fontId="34" fillId="6" borderId="11" xfId="53" applyFont="1" applyFill="1" applyBorder="1" applyAlignment="1">
      <alignment horizontal="center" vertical="center"/>
      <protection/>
    </xf>
    <xf numFmtId="0" fontId="24" fillId="18" borderId="0" xfId="53" applyFont="1" applyFill="1" applyBorder="1" applyAlignment="1" applyProtection="1">
      <alignment horizontal="center" vertical="center" wrapText="1"/>
      <protection locked="0"/>
    </xf>
    <xf numFmtId="0" fontId="32" fillId="6" borderId="41" xfId="53" applyFont="1" applyFill="1" applyBorder="1" applyAlignment="1" applyProtection="1">
      <alignment horizontal="center" vertical="center" wrapText="1"/>
      <protection locked="0"/>
    </xf>
    <xf numFmtId="0" fontId="24" fillId="18" borderId="10" xfId="53" applyFont="1" applyFill="1" applyBorder="1" applyAlignment="1" applyProtection="1">
      <alignment horizontal="right" vertical="center" wrapText="1"/>
      <protection locked="0"/>
    </xf>
    <xf numFmtId="0" fontId="82" fillId="18" borderId="10" xfId="48" applyFont="1" applyFill="1" applyBorder="1" applyAlignment="1" applyProtection="1">
      <alignment horizontal="left" vertical="center" wrapText="1"/>
      <protection locked="0"/>
    </xf>
    <xf numFmtId="0" fontId="83" fillId="18" borderId="10" xfId="53" applyFont="1" applyFill="1" applyBorder="1" applyAlignment="1" applyProtection="1">
      <alignment horizontal="center" vertical="center" wrapText="1"/>
      <protection locked="0"/>
    </xf>
    <xf numFmtId="0" fontId="49" fillId="18" borderId="10" xfId="53" applyFont="1" applyFill="1" applyBorder="1" applyAlignment="1" applyProtection="1">
      <alignment horizontal="right" vertical="center" wrapText="1"/>
      <protection locked="0"/>
    </xf>
    <xf numFmtId="207" fontId="60" fillId="18" borderId="10" xfId="53" applyNumberFormat="1" applyFont="1" applyFill="1" applyBorder="1" applyAlignment="1" applyProtection="1">
      <alignment horizontal="left" vertical="center" wrapText="1"/>
      <protection locked="0"/>
    </xf>
    <xf numFmtId="0" fontId="60" fillId="18" borderId="10" xfId="53" applyFont="1" applyFill="1" applyBorder="1" applyAlignment="1" applyProtection="1">
      <alignment horizontal="left" vertical="center" wrapText="1"/>
      <protection locked="0"/>
    </xf>
    <xf numFmtId="0" fontId="45" fillId="6" borderId="11" xfId="53" applyFont="1" applyFill="1" applyBorder="1" applyAlignment="1" applyProtection="1">
      <alignment horizontal="center" vertical="center" wrapText="1"/>
      <protection locked="0"/>
    </xf>
    <xf numFmtId="14" fontId="45" fillId="6" borderId="11" xfId="53" applyNumberFormat="1" applyFont="1" applyFill="1" applyBorder="1" applyAlignment="1" applyProtection="1">
      <alignment horizontal="center" vertical="center" wrapText="1"/>
      <protection locked="0"/>
    </xf>
    <xf numFmtId="0" fontId="25" fillId="18" borderId="10" xfId="53" applyFont="1" applyFill="1" applyBorder="1" applyAlignment="1" applyProtection="1">
      <alignment horizontal="right" vertical="center" wrapText="1"/>
      <protection locked="0"/>
    </xf>
    <xf numFmtId="2" fontId="45" fillId="6" borderId="11" xfId="53" applyNumberFormat="1" applyFont="1" applyFill="1" applyBorder="1" applyAlignment="1" applyProtection="1">
      <alignment horizontal="center" vertical="center" wrapText="1"/>
      <protection locked="0"/>
    </xf>
    <xf numFmtId="0" fontId="35" fillId="18" borderId="0" xfId="53" applyFont="1" applyFill="1" applyBorder="1" applyAlignment="1" applyProtection="1">
      <alignment horizontal="center" vertical="center" wrapText="1"/>
      <protection locked="0"/>
    </xf>
    <xf numFmtId="0" fontId="34" fillId="6" borderId="0" xfId="53" applyFont="1" applyFill="1" applyBorder="1" applyAlignment="1" applyProtection="1">
      <alignment horizontal="center" vertical="center" wrapText="1"/>
      <protection locked="0"/>
    </xf>
    <xf numFmtId="0" fontId="53" fillId="6" borderId="11" xfId="53" applyFont="1" applyFill="1" applyBorder="1" applyAlignment="1" applyProtection="1">
      <alignment horizontal="center" vertical="center" wrapText="1"/>
      <protection locked="0"/>
    </xf>
    <xf numFmtId="0" fontId="84" fillId="18" borderId="10" xfId="48" applyFont="1" applyFill="1" applyBorder="1" applyAlignment="1" applyProtection="1">
      <alignment horizontal="left" vertical="center" wrapText="1"/>
      <protection locked="0"/>
    </xf>
    <xf numFmtId="181" fontId="30" fillId="18" borderId="12" xfId="53" applyNumberFormat="1" applyFont="1" applyFill="1" applyBorder="1" applyAlignment="1" applyProtection="1">
      <alignment horizontal="left" vertical="center" wrapText="1"/>
      <protection locked="0"/>
    </xf>
    <xf numFmtId="0" fontId="30" fillId="18" borderId="10" xfId="53" applyFont="1" applyFill="1" applyBorder="1" applyAlignment="1" applyProtection="1">
      <alignment horizontal="left" vertical="center" wrapText="1"/>
      <protection locked="0"/>
    </xf>
    <xf numFmtId="0" fontId="28" fillId="0" borderId="0" xfId="53" applyFont="1" applyFill="1" applyAlignment="1" applyProtection="1">
      <alignment horizontal="center" wrapText="1"/>
      <protection locked="0"/>
    </xf>
    <xf numFmtId="0" fontId="28" fillId="0" borderId="0" xfId="53" applyFont="1" applyFill="1" applyAlignment="1" applyProtection="1">
      <alignment horizontal="center" vertical="center" wrapText="1"/>
      <protection locked="0"/>
    </xf>
    <xf numFmtId="0" fontId="28" fillId="18" borderId="12" xfId="53" applyFont="1" applyFill="1" applyBorder="1" applyAlignment="1" applyProtection="1">
      <alignment horizontal="right" vertical="center" wrapText="1"/>
      <protection locked="0"/>
    </xf>
    <xf numFmtId="0" fontId="25" fillId="18" borderId="12" xfId="53" applyFont="1" applyFill="1" applyBorder="1" applyAlignment="1" applyProtection="1">
      <alignment horizontal="right" vertical="center" wrapText="1"/>
      <protection locked="0"/>
    </xf>
    <xf numFmtId="0" fontId="30" fillId="18" borderId="12" xfId="53" applyFont="1" applyFill="1" applyBorder="1" applyAlignment="1" applyProtection="1">
      <alignment horizontal="left" vertical="center" wrapText="1"/>
      <protection locked="0"/>
    </xf>
    <xf numFmtId="203" fontId="30" fillId="18" borderId="10" xfId="53" applyNumberFormat="1" applyFont="1" applyFill="1" applyBorder="1" applyAlignment="1" applyProtection="1">
      <alignment horizontal="left" vertical="center" wrapText="1"/>
      <protection locked="0"/>
    </xf>
    <xf numFmtId="0" fontId="85" fillId="18" borderId="10" xfId="53" applyFont="1" applyFill="1" applyBorder="1" applyAlignment="1" applyProtection="1">
      <alignment horizontal="center" vertical="center" wrapText="1"/>
      <protection locked="0"/>
    </xf>
    <xf numFmtId="0" fontId="25" fillId="6" borderId="11" xfId="0" applyFont="1" applyFill="1" applyBorder="1" applyAlignment="1">
      <alignment horizontal="center" vertical="center"/>
    </xf>
    <xf numFmtId="0" fontId="25" fillId="6" borderId="29" xfId="0" applyFont="1" applyFill="1" applyBorder="1" applyAlignment="1">
      <alignment horizontal="center" vertical="center"/>
    </xf>
    <xf numFmtId="0" fontId="25" fillId="6" borderId="30" xfId="0" applyFont="1" applyFill="1" applyBorder="1" applyAlignment="1">
      <alignment horizontal="center" vertical="center"/>
    </xf>
    <xf numFmtId="0" fontId="25" fillId="5" borderId="27" xfId="0" applyFont="1" applyFill="1" applyBorder="1" applyAlignment="1">
      <alignment horizontal="center" vertical="center" wrapText="1"/>
    </xf>
    <xf numFmtId="0" fontId="25" fillId="5" borderId="26" xfId="0" applyFont="1" applyFill="1" applyBorder="1" applyAlignment="1">
      <alignment horizontal="center" vertical="center" wrapText="1"/>
    </xf>
    <xf numFmtId="0" fontId="87" fillId="18" borderId="0" xfId="53" applyFont="1" applyFill="1" applyBorder="1" applyAlignment="1" applyProtection="1">
      <alignment horizontal="center" vertical="center" wrapText="1"/>
      <protection locked="0"/>
    </xf>
    <xf numFmtId="0" fontId="90" fillId="6" borderId="0" xfId="53" applyFont="1" applyFill="1" applyBorder="1" applyAlignment="1" applyProtection="1">
      <alignment horizontal="center" vertical="center" wrapText="1"/>
      <protection locked="0"/>
    </xf>
    <xf numFmtId="0" fontId="25" fillId="5" borderId="11" xfId="0" applyFont="1" applyFill="1" applyBorder="1" applyAlignment="1">
      <alignment horizontal="center" vertical="center" wrapText="1"/>
    </xf>
    <xf numFmtId="0" fontId="52" fillId="5" borderId="11" xfId="0" applyFont="1" applyFill="1" applyBorder="1" applyAlignment="1">
      <alignment horizontal="center" vertical="center"/>
    </xf>
    <xf numFmtId="0" fontId="86" fillId="7" borderId="0" xfId="48" applyFont="1" applyFill="1" applyBorder="1" applyAlignment="1" applyProtection="1">
      <alignment horizontal="center" vertical="center"/>
      <protection/>
    </xf>
    <xf numFmtId="0" fontId="89" fillId="7" borderId="0" xfId="48" applyFont="1" applyFill="1" applyBorder="1" applyAlignment="1" applyProtection="1">
      <alignment horizontal="center" vertical="center"/>
      <protection/>
    </xf>
    <xf numFmtId="22" fontId="60" fillId="7" borderId="0" xfId="48" applyNumberFormat="1" applyFont="1" applyFill="1" applyBorder="1" applyAlignment="1" applyProtection="1">
      <alignment horizontal="center" vertical="center"/>
      <protection/>
    </xf>
    <xf numFmtId="0" fontId="89" fillId="11" borderId="0" xfId="48" applyFont="1" applyFill="1" applyBorder="1" applyAlignment="1" applyProtection="1">
      <alignment horizontal="center" vertical="center"/>
      <protection/>
    </xf>
    <xf numFmtId="0" fontId="86" fillId="11" borderId="22" xfId="0" applyFont="1" applyFill="1" applyBorder="1" applyAlignment="1">
      <alignment horizontal="center" vertical="center"/>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prü 3" xfId="50"/>
    <cellStyle name="Köprü 4" xfId="51"/>
    <cellStyle name="Kötü" xfId="52"/>
    <cellStyle name="Normal 2" xfId="53"/>
    <cellStyle name="Not" xfId="54"/>
    <cellStyle name="Nötr" xfId="55"/>
    <cellStyle name="Currency" xfId="56"/>
    <cellStyle name="Currency [0]" xfId="57"/>
    <cellStyle name="Toplam" xfId="58"/>
    <cellStyle name="Uyarı Metni" xfId="59"/>
    <cellStyle name="Vurgu1" xfId="60"/>
    <cellStyle name="Vurgu2" xfId="61"/>
    <cellStyle name="Vurgu3" xfId="62"/>
    <cellStyle name="Vurgu4" xfId="63"/>
    <cellStyle name="Vurgu5" xfId="64"/>
    <cellStyle name="Vurgu6" xfId="65"/>
    <cellStyle name="Percent" xfId="66"/>
  </cellStyles>
  <dxfs count="8">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247650</xdr:colOff>
      <xdr:row>2</xdr:row>
      <xdr:rowOff>171450</xdr:rowOff>
    </xdr:from>
    <xdr:to>
      <xdr:col>5</xdr:col>
      <xdr:colOff>495300</xdr:colOff>
      <xdr:row>8</xdr:row>
      <xdr:rowOff>0</xdr:rowOff>
    </xdr:to>
    <xdr:pic>
      <xdr:nvPicPr>
        <xdr:cNvPr id="1" name="Resim 1"/>
        <xdr:cNvPicPr preferRelativeResize="1">
          <a:picLocks noChangeAspect="0"/>
        </xdr:cNvPicPr>
      </xdr:nvPicPr>
      <xdr:blipFill>
        <a:blip r:embed="rId1"/>
        <a:stretch>
          <a:fillRect/>
        </a:stretch>
      </xdr:blipFill>
      <xdr:spPr>
        <a:xfrm>
          <a:off x="2657475" y="1809750"/>
          <a:ext cx="800100" cy="819150"/>
        </a:xfrm>
        <a:prstGeom prst="rect">
          <a:avLst/>
        </a:prstGeom>
        <a:noFill/>
        <a:ln w="9525" cmpd="sng">
          <a:noFill/>
        </a:ln>
      </xdr:spPr>
    </xdr:pic>
    <xdr:clientData/>
  </xdr:twoCellAnchor>
  <xdr:twoCellAnchor>
    <xdr:from>
      <xdr:col>0</xdr:col>
      <xdr:colOff>295275</xdr:colOff>
      <xdr:row>19</xdr:row>
      <xdr:rowOff>371475</xdr:rowOff>
    </xdr:from>
    <xdr:to>
      <xdr:col>1</xdr:col>
      <xdr:colOff>266700</xdr:colOff>
      <xdr:row>21</xdr:row>
      <xdr:rowOff>180975</xdr:rowOff>
    </xdr:to>
    <xdr:grpSp>
      <xdr:nvGrpSpPr>
        <xdr:cNvPr id="2" name="5 Grup"/>
        <xdr:cNvGrpSpPr>
          <a:grpSpLocks/>
        </xdr:cNvGrpSpPr>
      </xdr:nvGrpSpPr>
      <xdr:grpSpPr>
        <a:xfrm>
          <a:off x="295275" y="7867650"/>
          <a:ext cx="723900" cy="704850"/>
          <a:chOff x="254794" y="7798490"/>
          <a:chExt cx="523770" cy="541683"/>
        </a:xfrm>
        <a:solidFill>
          <a:srgbClr val="FFFFFF"/>
        </a:solidFill>
      </xdr:grpSpPr>
      <xdr:sp>
        <xdr:nvSpPr>
          <xdr:cNvPr id="3"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 name="Resim 1"/>
          <xdr:cNvPicPr preferRelativeResize="1">
            <a:picLocks noChangeAspect="0"/>
          </xdr:cNvPicPr>
        </xdr:nvPicPr>
        <xdr:blipFill>
          <a:blip r:embed="rId2"/>
          <a:stretch>
            <a:fillRect/>
          </a:stretch>
        </xdr:blipFill>
        <xdr:spPr>
          <a:xfrm>
            <a:off x="376178" y="7934317"/>
            <a:ext cx="273801" cy="278560"/>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457200</xdr:colOff>
      <xdr:row>0</xdr:row>
      <xdr:rowOff>76200</xdr:rowOff>
    </xdr:from>
    <xdr:to>
      <xdr:col>15</xdr:col>
      <xdr:colOff>133350</xdr:colOff>
      <xdr:row>1</xdr:row>
      <xdr:rowOff>276225</xdr:rowOff>
    </xdr:to>
    <xdr:pic>
      <xdr:nvPicPr>
        <xdr:cNvPr id="1" name="Resim 1"/>
        <xdr:cNvPicPr preferRelativeResize="1">
          <a:picLocks noChangeAspect="0"/>
        </xdr:cNvPicPr>
      </xdr:nvPicPr>
      <xdr:blipFill>
        <a:blip r:embed="rId1"/>
        <a:stretch>
          <a:fillRect/>
        </a:stretch>
      </xdr:blipFill>
      <xdr:spPr>
        <a:xfrm>
          <a:off x="11334750" y="76200"/>
          <a:ext cx="971550" cy="8191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457200</xdr:colOff>
      <xdr:row>0</xdr:row>
      <xdr:rowOff>76200</xdr:rowOff>
    </xdr:from>
    <xdr:to>
      <xdr:col>15</xdr:col>
      <xdr:colOff>133350</xdr:colOff>
      <xdr:row>1</xdr:row>
      <xdr:rowOff>276225</xdr:rowOff>
    </xdr:to>
    <xdr:pic>
      <xdr:nvPicPr>
        <xdr:cNvPr id="1" name="Resim 1"/>
        <xdr:cNvPicPr preferRelativeResize="1">
          <a:picLocks noChangeAspect="0"/>
        </xdr:cNvPicPr>
      </xdr:nvPicPr>
      <xdr:blipFill>
        <a:blip r:embed="rId1"/>
        <a:stretch>
          <a:fillRect/>
        </a:stretch>
      </xdr:blipFill>
      <xdr:spPr>
        <a:xfrm>
          <a:off x="11334750" y="76200"/>
          <a:ext cx="971550" cy="8191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1266825</xdr:colOff>
      <xdr:row>0</xdr:row>
      <xdr:rowOff>133350</xdr:rowOff>
    </xdr:from>
    <xdr:to>
      <xdr:col>14</xdr:col>
      <xdr:colOff>361950</xdr:colOff>
      <xdr:row>2</xdr:row>
      <xdr:rowOff>19050</xdr:rowOff>
    </xdr:to>
    <xdr:pic>
      <xdr:nvPicPr>
        <xdr:cNvPr id="1" name="Resim 1"/>
        <xdr:cNvPicPr preferRelativeResize="1">
          <a:picLocks noChangeAspect="0"/>
        </xdr:cNvPicPr>
      </xdr:nvPicPr>
      <xdr:blipFill>
        <a:blip r:embed="rId1"/>
        <a:stretch>
          <a:fillRect/>
        </a:stretch>
      </xdr:blipFill>
      <xdr:spPr>
        <a:xfrm>
          <a:off x="11772900" y="133350"/>
          <a:ext cx="819150" cy="8191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38100</xdr:colOff>
      <xdr:row>0</xdr:row>
      <xdr:rowOff>228600</xdr:rowOff>
    </xdr:from>
    <xdr:to>
      <xdr:col>22</xdr:col>
      <xdr:colOff>542925</xdr:colOff>
      <xdr:row>2</xdr:row>
      <xdr:rowOff>85725</xdr:rowOff>
    </xdr:to>
    <xdr:pic>
      <xdr:nvPicPr>
        <xdr:cNvPr id="1" name="Resim 1"/>
        <xdr:cNvPicPr preferRelativeResize="1">
          <a:picLocks noChangeAspect="0"/>
        </xdr:cNvPicPr>
      </xdr:nvPicPr>
      <xdr:blipFill>
        <a:blip r:embed="rId1"/>
        <a:stretch>
          <a:fillRect/>
        </a:stretch>
      </xdr:blipFill>
      <xdr:spPr>
        <a:xfrm>
          <a:off x="20612100" y="228600"/>
          <a:ext cx="1114425"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1266825</xdr:colOff>
      <xdr:row>0</xdr:row>
      <xdr:rowOff>95250</xdr:rowOff>
    </xdr:from>
    <xdr:to>
      <xdr:col>15</xdr:col>
      <xdr:colOff>257175</xdr:colOff>
      <xdr:row>1</xdr:row>
      <xdr:rowOff>219075</xdr:rowOff>
    </xdr:to>
    <xdr:pic>
      <xdr:nvPicPr>
        <xdr:cNvPr id="1" name="Resim 1"/>
        <xdr:cNvPicPr preferRelativeResize="1">
          <a:picLocks noChangeAspect="0"/>
        </xdr:cNvPicPr>
      </xdr:nvPicPr>
      <xdr:blipFill>
        <a:blip r:embed="rId1"/>
        <a:stretch>
          <a:fillRect/>
        </a:stretch>
      </xdr:blipFill>
      <xdr:spPr>
        <a:xfrm>
          <a:off x="13125450" y="95250"/>
          <a:ext cx="819150"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1352550</xdr:colOff>
      <xdr:row>0</xdr:row>
      <xdr:rowOff>66675</xdr:rowOff>
    </xdr:from>
    <xdr:to>
      <xdr:col>14</xdr:col>
      <xdr:colOff>533400</xdr:colOff>
      <xdr:row>2</xdr:row>
      <xdr:rowOff>47625</xdr:rowOff>
    </xdr:to>
    <xdr:pic>
      <xdr:nvPicPr>
        <xdr:cNvPr id="1" name="Resim 1"/>
        <xdr:cNvPicPr preferRelativeResize="1">
          <a:picLocks noChangeAspect="0"/>
        </xdr:cNvPicPr>
      </xdr:nvPicPr>
      <xdr:blipFill>
        <a:blip r:embed="rId1"/>
        <a:stretch>
          <a:fillRect/>
        </a:stretch>
      </xdr:blipFill>
      <xdr:spPr>
        <a:xfrm>
          <a:off x="10429875" y="66675"/>
          <a:ext cx="1219200" cy="971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1352550</xdr:colOff>
      <xdr:row>0</xdr:row>
      <xdr:rowOff>66675</xdr:rowOff>
    </xdr:from>
    <xdr:to>
      <xdr:col>14</xdr:col>
      <xdr:colOff>533400</xdr:colOff>
      <xdr:row>2</xdr:row>
      <xdr:rowOff>47625</xdr:rowOff>
    </xdr:to>
    <xdr:pic>
      <xdr:nvPicPr>
        <xdr:cNvPr id="1" name="Resim 1"/>
        <xdr:cNvPicPr preferRelativeResize="1">
          <a:picLocks noChangeAspect="0"/>
        </xdr:cNvPicPr>
      </xdr:nvPicPr>
      <xdr:blipFill>
        <a:blip r:embed="rId1"/>
        <a:stretch>
          <a:fillRect/>
        </a:stretch>
      </xdr:blipFill>
      <xdr:spPr>
        <a:xfrm>
          <a:off x="10572750" y="66675"/>
          <a:ext cx="971550" cy="971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1352550</xdr:colOff>
      <xdr:row>0</xdr:row>
      <xdr:rowOff>66675</xdr:rowOff>
    </xdr:from>
    <xdr:to>
      <xdr:col>14</xdr:col>
      <xdr:colOff>533400</xdr:colOff>
      <xdr:row>2</xdr:row>
      <xdr:rowOff>47625</xdr:rowOff>
    </xdr:to>
    <xdr:pic>
      <xdr:nvPicPr>
        <xdr:cNvPr id="1" name="Resim 1"/>
        <xdr:cNvPicPr preferRelativeResize="1">
          <a:picLocks noChangeAspect="0"/>
        </xdr:cNvPicPr>
      </xdr:nvPicPr>
      <xdr:blipFill>
        <a:blip r:embed="rId1"/>
        <a:stretch>
          <a:fillRect/>
        </a:stretch>
      </xdr:blipFill>
      <xdr:spPr>
        <a:xfrm>
          <a:off x="10648950" y="66675"/>
          <a:ext cx="695325" cy="971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2171700</xdr:colOff>
      <xdr:row>0</xdr:row>
      <xdr:rowOff>66675</xdr:rowOff>
    </xdr:from>
    <xdr:to>
      <xdr:col>14</xdr:col>
      <xdr:colOff>485775</xdr:colOff>
      <xdr:row>1</xdr:row>
      <xdr:rowOff>304800</xdr:rowOff>
    </xdr:to>
    <xdr:pic>
      <xdr:nvPicPr>
        <xdr:cNvPr id="1" name="Resim 1"/>
        <xdr:cNvPicPr preferRelativeResize="1">
          <a:picLocks noChangeAspect="0"/>
        </xdr:cNvPicPr>
      </xdr:nvPicPr>
      <xdr:blipFill>
        <a:blip r:embed="rId1"/>
        <a:stretch>
          <a:fillRect/>
        </a:stretch>
      </xdr:blipFill>
      <xdr:spPr>
        <a:xfrm>
          <a:off x="11830050" y="66675"/>
          <a:ext cx="962025" cy="876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2171700</xdr:colOff>
      <xdr:row>0</xdr:row>
      <xdr:rowOff>66675</xdr:rowOff>
    </xdr:from>
    <xdr:to>
      <xdr:col>14</xdr:col>
      <xdr:colOff>485775</xdr:colOff>
      <xdr:row>1</xdr:row>
      <xdr:rowOff>304800</xdr:rowOff>
    </xdr:to>
    <xdr:pic>
      <xdr:nvPicPr>
        <xdr:cNvPr id="1" name="Resim 1"/>
        <xdr:cNvPicPr preferRelativeResize="1">
          <a:picLocks noChangeAspect="0"/>
        </xdr:cNvPicPr>
      </xdr:nvPicPr>
      <xdr:blipFill>
        <a:blip r:embed="rId1"/>
        <a:stretch>
          <a:fillRect/>
        </a:stretch>
      </xdr:blipFill>
      <xdr:spPr>
        <a:xfrm>
          <a:off x="12201525" y="66675"/>
          <a:ext cx="962025" cy="876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64</xdr:col>
      <xdr:colOff>95250</xdr:colOff>
      <xdr:row>0</xdr:row>
      <xdr:rowOff>95250</xdr:rowOff>
    </xdr:from>
    <xdr:to>
      <xdr:col>67</xdr:col>
      <xdr:colOff>0</xdr:colOff>
      <xdr:row>1</xdr:row>
      <xdr:rowOff>381000</xdr:rowOff>
    </xdr:to>
    <xdr:pic>
      <xdr:nvPicPr>
        <xdr:cNvPr id="1" name="Resim 1"/>
        <xdr:cNvPicPr preferRelativeResize="1">
          <a:picLocks noChangeAspect="0"/>
        </xdr:cNvPicPr>
      </xdr:nvPicPr>
      <xdr:blipFill>
        <a:blip r:embed="rId1"/>
        <a:stretch>
          <a:fillRect/>
        </a:stretch>
      </xdr:blipFill>
      <xdr:spPr>
        <a:xfrm>
          <a:off x="26412825" y="95250"/>
          <a:ext cx="1524000" cy="1171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695325</xdr:colOff>
      <xdr:row>0</xdr:row>
      <xdr:rowOff>142875</xdr:rowOff>
    </xdr:from>
    <xdr:to>
      <xdr:col>14</xdr:col>
      <xdr:colOff>76200</xdr:colOff>
      <xdr:row>2</xdr:row>
      <xdr:rowOff>19050</xdr:rowOff>
    </xdr:to>
    <xdr:pic>
      <xdr:nvPicPr>
        <xdr:cNvPr id="1" name="Resim 1"/>
        <xdr:cNvPicPr preferRelativeResize="1">
          <a:picLocks noChangeAspect="0"/>
        </xdr:cNvPicPr>
      </xdr:nvPicPr>
      <xdr:blipFill>
        <a:blip r:embed="rId1"/>
        <a:stretch>
          <a:fillRect/>
        </a:stretch>
      </xdr:blipFill>
      <xdr:spPr>
        <a:xfrm>
          <a:off x="11115675" y="142875"/>
          <a:ext cx="809625" cy="819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adir%20Yilmaz\AppData\Local\Microsoft\Windows\Temporary%20Internet%20Files\Content.IE5\GHFCB06U\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adir%20Yilmaz\AppData\Local\Microsoft\Windows\Temporary%20Internet%20Files\Content.IE5\GHFCB06U\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30"/>
  <sheetViews>
    <sheetView view="pageBreakPreview" zoomScale="112" zoomScaleSheetLayoutView="112" zoomScalePageLayoutView="0" workbookViewId="0" topLeftCell="A15">
      <selection activeCell="F22" sqref="F22:K22"/>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49"/>
      <c r="B1" s="150"/>
      <c r="C1" s="150"/>
      <c r="D1" s="150"/>
      <c r="E1" s="150"/>
      <c r="F1" s="150"/>
      <c r="G1" s="150"/>
      <c r="H1" s="150"/>
      <c r="I1" s="150"/>
      <c r="J1" s="150"/>
      <c r="K1" s="151"/>
    </row>
    <row r="2" spans="1:11" ht="116.25" customHeight="1">
      <c r="A2" s="404" t="s">
        <v>422</v>
      </c>
      <c r="B2" s="405"/>
      <c r="C2" s="405"/>
      <c r="D2" s="405"/>
      <c r="E2" s="405"/>
      <c r="F2" s="405"/>
      <c r="G2" s="405"/>
      <c r="H2" s="405"/>
      <c r="I2" s="405"/>
      <c r="J2" s="405"/>
      <c r="K2" s="406"/>
    </row>
    <row r="3" spans="1:11" ht="14.25">
      <c r="A3" s="152"/>
      <c r="B3" s="153"/>
      <c r="C3" s="153"/>
      <c r="D3" s="153"/>
      <c r="E3" s="153"/>
      <c r="F3" s="153"/>
      <c r="G3" s="153"/>
      <c r="H3" s="153"/>
      <c r="I3" s="153"/>
      <c r="J3" s="153"/>
      <c r="K3" s="154"/>
    </row>
    <row r="4" spans="1:11" ht="12.75">
      <c r="A4" s="155"/>
      <c r="B4" s="156"/>
      <c r="C4" s="156"/>
      <c r="D4" s="156"/>
      <c r="E4" s="156"/>
      <c r="F4" s="156"/>
      <c r="G4" s="156"/>
      <c r="H4" s="156"/>
      <c r="I4" s="156"/>
      <c r="J4" s="156"/>
      <c r="K4" s="157"/>
    </row>
    <row r="5" spans="1:11" ht="12.75">
      <c r="A5" s="155"/>
      <c r="B5" s="156"/>
      <c r="C5" s="156"/>
      <c r="D5" s="156"/>
      <c r="E5" s="156"/>
      <c r="F5" s="156"/>
      <c r="G5" s="156"/>
      <c r="H5" s="156"/>
      <c r="I5" s="156"/>
      <c r="J5" s="156"/>
      <c r="K5" s="157"/>
    </row>
    <row r="6" spans="1:11" ht="12.75">
      <c r="A6" s="155"/>
      <c r="B6" s="156"/>
      <c r="C6" s="156"/>
      <c r="D6" s="156"/>
      <c r="E6" s="156"/>
      <c r="F6" s="156"/>
      <c r="G6" s="156"/>
      <c r="H6" s="156"/>
      <c r="I6" s="156"/>
      <c r="J6" s="156"/>
      <c r="K6" s="157"/>
    </row>
    <row r="7" spans="1:11" ht="12.75">
      <c r="A7" s="155"/>
      <c r="B7" s="156"/>
      <c r="C7" s="156"/>
      <c r="D7" s="156"/>
      <c r="E7" s="156"/>
      <c r="F7" s="156"/>
      <c r="G7" s="156"/>
      <c r="H7" s="156"/>
      <c r="I7" s="156"/>
      <c r="J7" s="156"/>
      <c r="K7" s="157"/>
    </row>
    <row r="8" spans="1:11" ht="12.75">
      <c r="A8" s="155"/>
      <c r="B8" s="156"/>
      <c r="C8" s="156"/>
      <c r="D8" s="156"/>
      <c r="E8" s="156"/>
      <c r="F8" s="156"/>
      <c r="G8" s="156"/>
      <c r="H8" s="156"/>
      <c r="I8" s="156"/>
      <c r="J8" s="156"/>
      <c r="K8" s="157"/>
    </row>
    <row r="9" spans="1:11" ht="12.75">
      <c r="A9" s="155"/>
      <c r="B9" s="156"/>
      <c r="C9" s="156"/>
      <c r="D9" s="156"/>
      <c r="E9" s="156"/>
      <c r="F9" s="156"/>
      <c r="G9" s="156"/>
      <c r="H9" s="156"/>
      <c r="I9" s="156"/>
      <c r="J9" s="156"/>
      <c r="K9" s="157"/>
    </row>
    <row r="10" spans="1:11" ht="12.75">
      <c r="A10" s="155"/>
      <c r="B10" s="156"/>
      <c r="C10" s="156"/>
      <c r="D10" s="156"/>
      <c r="E10" s="156"/>
      <c r="F10" s="156"/>
      <c r="G10" s="156"/>
      <c r="H10" s="156"/>
      <c r="I10" s="156"/>
      <c r="J10" s="156"/>
      <c r="K10" s="157"/>
    </row>
    <row r="11" spans="1:11" ht="12.75">
      <c r="A11" s="155"/>
      <c r="B11" s="156"/>
      <c r="C11" s="156"/>
      <c r="D11" s="156"/>
      <c r="E11" s="156"/>
      <c r="F11" s="156"/>
      <c r="G11" s="156"/>
      <c r="H11" s="156"/>
      <c r="I11" s="156"/>
      <c r="J11" s="156"/>
      <c r="K11" s="157"/>
    </row>
    <row r="12" spans="1:11" ht="51.75" customHeight="1">
      <c r="A12" s="422"/>
      <c r="B12" s="423"/>
      <c r="C12" s="423"/>
      <c r="D12" s="423"/>
      <c r="E12" s="423"/>
      <c r="F12" s="423"/>
      <c r="G12" s="423"/>
      <c r="H12" s="423"/>
      <c r="I12" s="423"/>
      <c r="J12" s="423"/>
      <c r="K12" s="424"/>
    </row>
    <row r="13" spans="1:11" ht="71.25" customHeight="1">
      <c r="A13" s="407"/>
      <c r="B13" s="408"/>
      <c r="C13" s="408"/>
      <c r="D13" s="408"/>
      <c r="E13" s="408"/>
      <c r="F13" s="408"/>
      <c r="G13" s="408"/>
      <c r="H13" s="408"/>
      <c r="I13" s="408"/>
      <c r="J13" s="408"/>
      <c r="K13" s="409"/>
    </row>
    <row r="14" spans="1:11" ht="72" customHeight="1">
      <c r="A14" s="413" t="str">
        <f>F19</f>
        <v>1.Lig 1.Kademe Yarışmaları</v>
      </c>
      <c r="B14" s="414"/>
      <c r="C14" s="414"/>
      <c r="D14" s="414"/>
      <c r="E14" s="414"/>
      <c r="F14" s="414"/>
      <c r="G14" s="414"/>
      <c r="H14" s="414"/>
      <c r="I14" s="414"/>
      <c r="J14" s="414"/>
      <c r="K14" s="415"/>
    </row>
    <row r="15" spans="1:11" ht="51.75" customHeight="1">
      <c r="A15" s="410"/>
      <c r="B15" s="411"/>
      <c r="C15" s="411"/>
      <c r="D15" s="411"/>
      <c r="E15" s="411"/>
      <c r="F15" s="411"/>
      <c r="G15" s="411"/>
      <c r="H15" s="411"/>
      <c r="I15" s="411"/>
      <c r="J15" s="411"/>
      <c r="K15" s="412"/>
    </row>
    <row r="16" spans="1:11" ht="12.75">
      <c r="A16" s="155"/>
      <c r="B16" s="156"/>
      <c r="C16" s="156"/>
      <c r="D16" s="156"/>
      <c r="E16" s="156"/>
      <c r="F16" s="156"/>
      <c r="G16" s="156"/>
      <c r="H16" s="156"/>
      <c r="I16" s="156"/>
      <c r="J16" s="156"/>
      <c r="K16" s="157"/>
    </row>
    <row r="17" spans="1:11" ht="25.5">
      <c r="A17" s="425"/>
      <c r="B17" s="426"/>
      <c r="C17" s="426"/>
      <c r="D17" s="426"/>
      <c r="E17" s="426"/>
      <c r="F17" s="426"/>
      <c r="G17" s="426"/>
      <c r="H17" s="426"/>
      <c r="I17" s="426"/>
      <c r="J17" s="426"/>
      <c r="K17" s="427"/>
    </row>
    <row r="18" spans="1:11" ht="24.75" customHeight="1">
      <c r="A18" s="419" t="s">
        <v>67</v>
      </c>
      <c r="B18" s="420"/>
      <c r="C18" s="420"/>
      <c r="D18" s="420"/>
      <c r="E18" s="420"/>
      <c r="F18" s="420"/>
      <c r="G18" s="420"/>
      <c r="H18" s="420"/>
      <c r="I18" s="420"/>
      <c r="J18" s="420"/>
      <c r="K18" s="421"/>
    </row>
    <row r="19" spans="1:11" s="35" customFormat="1" ht="35.25" customHeight="1">
      <c r="A19" s="428" t="s">
        <v>63</v>
      </c>
      <c r="B19" s="429"/>
      <c r="C19" s="429"/>
      <c r="D19" s="429"/>
      <c r="E19" s="430"/>
      <c r="F19" s="416" t="s">
        <v>428</v>
      </c>
      <c r="G19" s="417"/>
      <c r="H19" s="417"/>
      <c r="I19" s="417"/>
      <c r="J19" s="417"/>
      <c r="K19" s="418"/>
    </row>
    <row r="20" spans="1:11" s="35" customFormat="1" ht="35.25" customHeight="1">
      <c r="A20" s="401" t="s">
        <v>64</v>
      </c>
      <c r="B20" s="402"/>
      <c r="C20" s="402"/>
      <c r="D20" s="402"/>
      <c r="E20" s="403"/>
      <c r="F20" s="416" t="s">
        <v>420</v>
      </c>
      <c r="G20" s="417"/>
      <c r="H20" s="417"/>
      <c r="I20" s="417"/>
      <c r="J20" s="417"/>
      <c r="K20" s="418"/>
    </row>
    <row r="21" spans="1:11" s="35" customFormat="1" ht="35.25" customHeight="1">
      <c r="A21" s="401" t="s">
        <v>65</v>
      </c>
      <c r="B21" s="402"/>
      <c r="C21" s="402"/>
      <c r="D21" s="402"/>
      <c r="E21" s="403"/>
      <c r="F21" s="416" t="s">
        <v>559</v>
      </c>
      <c r="G21" s="417"/>
      <c r="H21" s="417"/>
      <c r="I21" s="417"/>
      <c r="J21" s="417"/>
      <c r="K21" s="418"/>
    </row>
    <row r="22" spans="1:11" s="35" customFormat="1" ht="35.25" customHeight="1">
      <c r="A22" s="401" t="s">
        <v>66</v>
      </c>
      <c r="B22" s="402"/>
      <c r="C22" s="402"/>
      <c r="D22" s="402"/>
      <c r="E22" s="403"/>
      <c r="F22" s="416" t="s">
        <v>421</v>
      </c>
      <c r="G22" s="417"/>
      <c r="H22" s="417"/>
      <c r="I22" s="417"/>
      <c r="J22" s="417"/>
      <c r="K22" s="418"/>
    </row>
    <row r="23" spans="1:11" s="35" customFormat="1" ht="35.25" customHeight="1">
      <c r="A23" s="439" t="s">
        <v>68</v>
      </c>
      <c r="B23" s="440"/>
      <c r="C23" s="440"/>
      <c r="D23" s="440"/>
      <c r="E23" s="441"/>
      <c r="F23" s="158"/>
      <c r="G23" s="159"/>
      <c r="H23" s="159"/>
      <c r="I23" s="159"/>
      <c r="J23" s="159"/>
      <c r="K23" s="160"/>
    </row>
    <row r="24" spans="1:11" ht="15.75">
      <c r="A24" s="442"/>
      <c r="B24" s="443"/>
      <c r="C24" s="443"/>
      <c r="D24" s="443"/>
      <c r="E24" s="443"/>
      <c r="F24" s="431"/>
      <c r="G24" s="431"/>
      <c r="H24" s="431"/>
      <c r="I24" s="431"/>
      <c r="J24" s="431"/>
      <c r="K24" s="432"/>
    </row>
    <row r="25" spans="1:11" ht="20.25">
      <c r="A25" s="436"/>
      <c r="B25" s="437"/>
      <c r="C25" s="437"/>
      <c r="D25" s="437"/>
      <c r="E25" s="437"/>
      <c r="F25" s="437"/>
      <c r="G25" s="437"/>
      <c r="H25" s="437"/>
      <c r="I25" s="437"/>
      <c r="J25" s="437"/>
      <c r="K25" s="438"/>
    </row>
    <row r="26" spans="1:11" ht="12.75">
      <c r="A26" s="155"/>
      <c r="B26" s="156"/>
      <c r="C26" s="156"/>
      <c r="D26" s="156"/>
      <c r="E26" s="156"/>
      <c r="F26" s="156"/>
      <c r="G26" s="156"/>
      <c r="H26" s="156"/>
      <c r="I26" s="156"/>
      <c r="J26" s="156"/>
      <c r="K26" s="157"/>
    </row>
    <row r="27" spans="1:11" ht="20.25">
      <c r="A27" s="433"/>
      <c r="B27" s="434"/>
      <c r="C27" s="434"/>
      <c r="D27" s="434"/>
      <c r="E27" s="434"/>
      <c r="F27" s="434"/>
      <c r="G27" s="434"/>
      <c r="H27" s="434"/>
      <c r="I27" s="434"/>
      <c r="J27" s="434"/>
      <c r="K27" s="435"/>
    </row>
    <row r="28" spans="1:11" ht="12.75">
      <c r="A28" s="155"/>
      <c r="B28" s="156"/>
      <c r="C28" s="156"/>
      <c r="D28" s="156"/>
      <c r="E28" s="156"/>
      <c r="F28" s="156"/>
      <c r="G28" s="156"/>
      <c r="H28" s="156"/>
      <c r="I28" s="156"/>
      <c r="J28" s="156"/>
      <c r="K28" s="157"/>
    </row>
    <row r="29" spans="1:11" ht="12.75">
      <c r="A29" s="155"/>
      <c r="B29" s="156"/>
      <c r="C29" s="156"/>
      <c r="D29" s="156"/>
      <c r="E29" s="156"/>
      <c r="F29" s="156"/>
      <c r="G29" s="156"/>
      <c r="H29" s="156"/>
      <c r="I29" s="156"/>
      <c r="J29" s="156"/>
      <c r="K29" s="157"/>
    </row>
    <row r="30" spans="1:11" ht="12.75">
      <c r="A30" s="161"/>
      <c r="B30" s="162"/>
      <c r="C30" s="162"/>
      <c r="D30" s="162"/>
      <c r="E30" s="162"/>
      <c r="F30" s="162"/>
      <c r="G30" s="162"/>
      <c r="H30" s="162"/>
      <c r="I30" s="162"/>
      <c r="J30" s="162"/>
      <c r="K30" s="163"/>
    </row>
  </sheetData>
  <sheetProtection/>
  <mergeCells count="20">
    <mergeCell ref="A19:E19"/>
    <mergeCell ref="F24:K24"/>
    <mergeCell ref="A27:K27"/>
    <mergeCell ref="A25:K25"/>
    <mergeCell ref="A23:E23"/>
    <mergeCell ref="A24:E24"/>
    <mergeCell ref="A21:E21"/>
    <mergeCell ref="A22:E22"/>
    <mergeCell ref="F21:K21"/>
    <mergeCell ref="F22:K22"/>
    <mergeCell ref="A20:E20"/>
    <mergeCell ref="A2:K2"/>
    <mergeCell ref="A13:K13"/>
    <mergeCell ref="A15:K15"/>
    <mergeCell ref="A14:K14"/>
    <mergeCell ref="F19:K19"/>
    <mergeCell ref="F20:K20"/>
    <mergeCell ref="A18:K18"/>
    <mergeCell ref="A12:K12"/>
    <mergeCell ref="A17:K17"/>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FFC000"/>
  </sheetPr>
  <dimension ref="A1:BW95"/>
  <sheetViews>
    <sheetView view="pageBreakPreview" zoomScale="40" zoomScaleNormal="50" zoomScaleSheetLayoutView="40" workbookViewId="0" topLeftCell="A4">
      <selection activeCell="BN14" sqref="BN14"/>
    </sheetView>
  </sheetViews>
  <sheetFormatPr defaultColWidth="9.140625" defaultRowHeight="12.75"/>
  <cols>
    <col min="1" max="1" width="12.7109375" style="28" customWidth="1"/>
    <col min="2" max="2" width="20.00390625" style="28" hidden="1" customWidth="1"/>
    <col min="3" max="3" width="18.00390625" style="28" bestFit="1" customWidth="1"/>
    <col min="4" max="4" width="17.28125" style="62" customWidth="1"/>
    <col min="5" max="5" width="27.28125" style="28" bestFit="1" customWidth="1"/>
    <col min="6" max="6" width="45.140625" style="28" bestFit="1" customWidth="1"/>
    <col min="7" max="7" width="5.57421875" style="60" bestFit="1" customWidth="1"/>
    <col min="8" max="66" width="4.7109375" style="60" customWidth="1"/>
    <col min="67" max="67" width="14.8515625" style="63" customWidth="1"/>
    <col min="68" max="68" width="14.140625" style="64" customWidth="1"/>
    <col min="69" max="69" width="17.00390625" style="28" customWidth="1"/>
    <col min="70" max="73" width="9.140625" style="60" customWidth="1"/>
    <col min="74" max="74" width="9.140625" style="312" hidden="1" customWidth="1"/>
    <col min="75" max="75" width="9.140625" style="310" hidden="1" customWidth="1"/>
    <col min="76" max="16384" width="9.140625" style="60" customWidth="1"/>
  </cols>
  <sheetData>
    <row r="1" spans="1:75" s="9" customFormat="1" ht="69.75" customHeight="1">
      <c r="A1" s="505" t="str">
        <f>('YARIŞMA BİLGİLERİ'!A2)</f>
        <v>Türkiye Atletizm Federasyonu
Ankara Atletizm İl Temsilciliği</v>
      </c>
      <c r="B1" s="505"/>
      <c r="C1" s="505"/>
      <c r="D1" s="505"/>
      <c r="E1" s="505"/>
      <c r="F1" s="505"/>
      <c r="G1" s="505"/>
      <c r="H1" s="505"/>
      <c r="I1" s="505"/>
      <c r="J1" s="505"/>
      <c r="K1" s="505"/>
      <c r="L1" s="505"/>
      <c r="M1" s="505"/>
      <c r="N1" s="505"/>
      <c r="O1" s="505"/>
      <c r="P1" s="505"/>
      <c r="Q1" s="505"/>
      <c r="R1" s="505"/>
      <c r="S1" s="505"/>
      <c r="T1" s="505"/>
      <c r="U1" s="505"/>
      <c r="V1" s="505"/>
      <c r="W1" s="505"/>
      <c r="X1" s="505"/>
      <c r="Y1" s="505"/>
      <c r="Z1" s="505"/>
      <c r="AA1" s="505"/>
      <c r="AB1" s="505"/>
      <c r="AC1" s="505"/>
      <c r="AD1" s="505"/>
      <c r="AE1" s="505"/>
      <c r="AF1" s="505"/>
      <c r="AG1" s="505"/>
      <c r="AH1" s="505"/>
      <c r="AI1" s="505"/>
      <c r="AJ1" s="505"/>
      <c r="AK1" s="505"/>
      <c r="AL1" s="505"/>
      <c r="AM1" s="505"/>
      <c r="AN1" s="505"/>
      <c r="AO1" s="505"/>
      <c r="AP1" s="505"/>
      <c r="AQ1" s="505"/>
      <c r="AR1" s="505"/>
      <c r="AS1" s="505"/>
      <c r="AT1" s="505"/>
      <c r="AU1" s="505"/>
      <c r="AV1" s="505"/>
      <c r="AW1" s="505"/>
      <c r="AX1" s="505"/>
      <c r="AY1" s="505"/>
      <c r="AZ1" s="505"/>
      <c r="BA1" s="505"/>
      <c r="BB1" s="505"/>
      <c r="BC1" s="505"/>
      <c r="BD1" s="505"/>
      <c r="BE1" s="505"/>
      <c r="BF1" s="505"/>
      <c r="BG1" s="505"/>
      <c r="BH1" s="505"/>
      <c r="BI1" s="505"/>
      <c r="BJ1" s="505"/>
      <c r="BK1" s="505"/>
      <c r="BL1" s="505"/>
      <c r="BM1" s="505"/>
      <c r="BN1" s="505"/>
      <c r="BO1" s="505"/>
      <c r="BP1" s="505"/>
      <c r="BQ1" s="505"/>
      <c r="BV1" s="312">
        <v>60</v>
      </c>
      <c r="BW1" s="310">
        <v>1</v>
      </c>
    </row>
    <row r="2" spans="1:75" s="9" customFormat="1" ht="36.75" customHeight="1">
      <c r="A2" s="506" t="str">
        <f>'YARIŞMA BİLGİLERİ'!F19</f>
        <v>1.Lig 1.Kademe Yarışmaları</v>
      </c>
      <c r="B2" s="506"/>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506"/>
      <c r="AN2" s="506"/>
      <c r="AO2" s="506"/>
      <c r="AP2" s="506"/>
      <c r="AQ2" s="506"/>
      <c r="AR2" s="506"/>
      <c r="AS2" s="506"/>
      <c r="AT2" s="506"/>
      <c r="AU2" s="506"/>
      <c r="AV2" s="506"/>
      <c r="AW2" s="506"/>
      <c r="AX2" s="506"/>
      <c r="AY2" s="506"/>
      <c r="AZ2" s="506"/>
      <c r="BA2" s="506"/>
      <c r="BB2" s="506"/>
      <c r="BC2" s="506"/>
      <c r="BD2" s="506"/>
      <c r="BE2" s="506"/>
      <c r="BF2" s="506"/>
      <c r="BG2" s="506"/>
      <c r="BH2" s="506"/>
      <c r="BI2" s="506"/>
      <c r="BJ2" s="506"/>
      <c r="BK2" s="506"/>
      <c r="BL2" s="506"/>
      <c r="BM2" s="506"/>
      <c r="BN2" s="506"/>
      <c r="BO2" s="506"/>
      <c r="BP2" s="506"/>
      <c r="BQ2" s="506"/>
      <c r="BV2" s="312">
        <v>62</v>
      </c>
      <c r="BW2" s="310">
        <v>2</v>
      </c>
    </row>
    <row r="3" spans="1:75" s="70" customFormat="1" ht="23.25" customHeight="1">
      <c r="A3" s="507" t="s">
        <v>75</v>
      </c>
      <c r="B3" s="507"/>
      <c r="C3" s="507"/>
      <c r="D3" s="507"/>
      <c r="E3" s="508" t="str">
        <f>'YARIŞMA PROGRAMI'!C11</f>
        <v>Yüksek Atlama</v>
      </c>
      <c r="F3" s="508"/>
      <c r="G3" s="68"/>
      <c r="H3" s="68"/>
      <c r="I3" s="68"/>
      <c r="J3" s="68"/>
      <c r="K3" s="68"/>
      <c r="L3" s="68"/>
      <c r="M3" s="68"/>
      <c r="N3" s="68"/>
      <c r="O3" s="68"/>
      <c r="P3" s="68"/>
      <c r="Q3" s="68"/>
      <c r="R3" s="68"/>
      <c r="S3" s="68"/>
      <c r="T3" s="68"/>
      <c r="U3" s="509"/>
      <c r="V3" s="509"/>
      <c r="W3" s="509"/>
      <c r="X3" s="509"/>
      <c r="Y3" s="68"/>
      <c r="Z3" s="68"/>
      <c r="AA3" s="510"/>
      <c r="AB3" s="510"/>
      <c r="AC3" s="510"/>
      <c r="AD3" s="510"/>
      <c r="AE3" s="510"/>
      <c r="AF3" s="511"/>
      <c r="AG3" s="511"/>
      <c r="AH3" s="511"/>
      <c r="AI3" s="511"/>
      <c r="AJ3" s="511"/>
      <c r="AK3" s="68"/>
      <c r="AL3" s="68"/>
      <c r="AM3" s="68"/>
      <c r="AN3" s="68"/>
      <c r="AO3" s="68"/>
      <c r="AP3" s="68"/>
      <c r="AQ3" s="68"/>
      <c r="AR3" s="69"/>
      <c r="AS3" s="69"/>
      <c r="AT3" s="69"/>
      <c r="AU3" s="69"/>
      <c r="AV3" s="69"/>
      <c r="AW3" s="507" t="s">
        <v>302</v>
      </c>
      <c r="AX3" s="507"/>
      <c r="AY3" s="507"/>
      <c r="AZ3" s="507"/>
      <c r="BA3" s="507"/>
      <c r="BB3" s="507"/>
      <c r="BC3" s="512" t="str">
        <f>'YARIŞMA PROGRAMI'!E11</f>
        <v>Metin DURMUŞOĞLU  2.26</v>
      </c>
      <c r="BD3" s="512"/>
      <c r="BE3" s="512"/>
      <c r="BF3" s="512"/>
      <c r="BG3" s="512"/>
      <c r="BH3" s="512"/>
      <c r="BI3" s="512"/>
      <c r="BJ3" s="512"/>
      <c r="BK3" s="512"/>
      <c r="BL3" s="512"/>
      <c r="BM3" s="512"/>
      <c r="BN3" s="512"/>
      <c r="BO3" s="512"/>
      <c r="BP3" s="512"/>
      <c r="BQ3" s="512"/>
      <c r="BV3" s="312">
        <v>64</v>
      </c>
      <c r="BW3" s="310">
        <v>3</v>
      </c>
    </row>
    <row r="4" spans="1:75" s="70" customFormat="1" ht="23.25" customHeight="1">
      <c r="A4" s="494" t="s">
        <v>77</v>
      </c>
      <c r="B4" s="494"/>
      <c r="C4" s="494"/>
      <c r="D4" s="494"/>
      <c r="E4" s="502" t="str">
        <f>'YARIŞMA BİLGİLERİ'!F21</f>
        <v>1.Lig Erkekler</v>
      </c>
      <c r="F4" s="502"/>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494" t="s">
        <v>73</v>
      </c>
      <c r="AX4" s="494"/>
      <c r="AY4" s="494"/>
      <c r="AZ4" s="494"/>
      <c r="BA4" s="494"/>
      <c r="BB4" s="494"/>
      <c r="BC4" s="495" t="str">
        <f>'YARIŞMA PROGRAMI'!B11</f>
        <v>24 Ağustos 2013 - 15.30</v>
      </c>
      <c r="BD4" s="495"/>
      <c r="BE4" s="495"/>
      <c r="BF4" s="495"/>
      <c r="BG4" s="495"/>
      <c r="BH4" s="495"/>
      <c r="BI4" s="495"/>
      <c r="BJ4" s="495"/>
      <c r="BK4" s="495"/>
      <c r="BL4" s="495"/>
      <c r="BM4" s="495"/>
      <c r="BN4" s="495"/>
      <c r="BO4" s="495"/>
      <c r="BP4" s="495"/>
      <c r="BQ4" s="495"/>
      <c r="BV4" s="312">
        <v>66</v>
      </c>
      <c r="BW4" s="310">
        <v>4</v>
      </c>
    </row>
    <row r="5" spans="1:75" s="9" customFormat="1" ht="30" customHeight="1">
      <c r="A5" s="12"/>
      <c r="B5" s="12"/>
      <c r="C5" s="12"/>
      <c r="D5" s="16"/>
      <c r="E5" s="65"/>
      <c r="F5" s="66"/>
      <c r="G5" s="15"/>
      <c r="H5" s="15"/>
      <c r="I5" s="15"/>
      <c r="J5" s="15"/>
      <c r="K5" s="12"/>
      <c r="L5" s="12"/>
      <c r="M5" s="12"/>
      <c r="N5" s="12"/>
      <c r="O5" s="12"/>
      <c r="P5" s="12"/>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500">
        <f ca="1">NOW()</f>
        <v>41510.89665486111</v>
      </c>
      <c r="BP5" s="500"/>
      <c r="BQ5" s="500"/>
      <c r="BV5" s="312">
        <v>68</v>
      </c>
      <c r="BW5" s="310">
        <v>5</v>
      </c>
    </row>
    <row r="6" spans="1:75" ht="22.5" customHeight="1">
      <c r="A6" s="496" t="s">
        <v>6</v>
      </c>
      <c r="B6" s="503"/>
      <c r="C6" s="496" t="s">
        <v>59</v>
      </c>
      <c r="D6" s="496" t="s">
        <v>21</v>
      </c>
      <c r="E6" s="496" t="s">
        <v>7</v>
      </c>
      <c r="F6" s="496" t="s">
        <v>423</v>
      </c>
      <c r="G6" s="504" t="s">
        <v>22</v>
      </c>
      <c r="H6" s="504"/>
      <c r="I6" s="504"/>
      <c r="J6" s="504"/>
      <c r="K6" s="504"/>
      <c r="L6" s="504"/>
      <c r="M6" s="504"/>
      <c r="N6" s="504"/>
      <c r="O6" s="504"/>
      <c r="P6" s="504"/>
      <c r="Q6" s="504"/>
      <c r="R6" s="504"/>
      <c r="S6" s="504"/>
      <c r="T6" s="504"/>
      <c r="U6" s="504"/>
      <c r="V6" s="504"/>
      <c r="W6" s="504"/>
      <c r="X6" s="504"/>
      <c r="Y6" s="504"/>
      <c r="Z6" s="504"/>
      <c r="AA6" s="504"/>
      <c r="AB6" s="504"/>
      <c r="AC6" s="504"/>
      <c r="AD6" s="504"/>
      <c r="AE6" s="504"/>
      <c r="AF6" s="504"/>
      <c r="AG6" s="504"/>
      <c r="AH6" s="504"/>
      <c r="AI6" s="504"/>
      <c r="AJ6" s="504"/>
      <c r="AK6" s="504"/>
      <c r="AL6" s="504"/>
      <c r="AM6" s="504"/>
      <c r="AN6" s="504"/>
      <c r="AO6" s="504"/>
      <c r="AP6" s="504"/>
      <c r="AQ6" s="504"/>
      <c r="AR6" s="504"/>
      <c r="AS6" s="504"/>
      <c r="AT6" s="504"/>
      <c r="AU6" s="504"/>
      <c r="AV6" s="504"/>
      <c r="AW6" s="504"/>
      <c r="AX6" s="504"/>
      <c r="AY6" s="504"/>
      <c r="AZ6" s="504"/>
      <c r="BA6" s="504"/>
      <c r="BB6" s="504"/>
      <c r="BC6" s="504"/>
      <c r="BD6" s="504"/>
      <c r="BE6" s="504"/>
      <c r="BF6" s="504"/>
      <c r="BG6" s="504"/>
      <c r="BH6" s="504"/>
      <c r="BI6" s="504"/>
      <c r="BJ6" s="504"/>
      <c r="BK6" s="504"/>
      <c r="BL6" s="504"/>
      <c r="BM6" s="504"/>
      <c r="BN6" s="504"/>
      <c r="BO6" s="501" t="s">
        <v>8</v>
      </c>
      <c r="BP6" s="498" t="s">
        <v>118</v>
      </c>
      <c r="BQ6" s="499" t="s">
        <v>9</v>
      </c>
      <c r="BV6" s="312">
        <v>70</v>
      </c>
      <c r="BW6" s="310">
        <v>6</v>
      </c>
    </row>
    <row r="7" spans="1:75" ht="54.75" customHeight="1">
      <c r="A7" s="497"/>
      <c r="B7" s="503"/>
      <c r="C7" s="497"/>
      <c r="D7" s="497"/>
      <c r="E7" s="497"/>
      <c r="F7" s="497"/>
      <c r="G7" s="493">
        <v>170</v>
      </c>
      <c r="H7" s="493"/>
      <c r="I7" s="493"/>
      <c r="J7" s="493">
        <v>175</v>
      </c>
      <c r="K7" s="493"/>
      <c r="L7" s="493"/>
      <c r="M7" s="493">
        <v>180</v>
      </c>
      <c r="N7" s="493"/>
      <c r="O7" s="493"/>
      <c r="P7" s="493">
        <v>185</v>
      </c>
      <c r="Q7" s="493"/>
      <c r="R7" s="493"/>
      <c r="S7" s="493">
        <v>190</v>
      </c>
      <c r="T7" s="493"/>
      <c r="U7" s="493"/>
      <c r="V7" s="493">
        <v>195</v>
      </c>
      <c r="W7" s="493"/>
      <c r="X7" s="493"/>
      <c r="Y7" s="493">
        <v>200</v>
      </c>
      <c r="Z7" s="493"/>
      <c r="AA7" s="493"/>
      <c r="AB7" s="493">
        <v>203</v>
      </c>
      <c r="AC7" s="493"/>
      <c r="AD7" s="493"/>
      <c r="AE7" s="493">
        <v>206</v>
      </c>
      <c r="AF7" s="493"/>
      <c r="AG7" s="493"/>
      <c r="AH7" s="493">
        <v>209</v>
      </c>
      <c r="AI7" s="493"/>
      <c r="AJ7" s="493"/>
      <c r="AK7" s="493">
        <v>212</v>
      </c>
      <c r="AL7" s="493"/>
      <c r="AM7" s="493"/>
      <c r="AN7" s="493">
        <v>215</v>
      </c>
      <c r="AO7" s="493"/>
      <c r="AP7" s="493"/>
      <c r="AQ7" s="493">
        <v>218</v>
      </c>
      <c r="AR7" s="493"/>
      <c r="AS7" s="493"/>
      <c r="AT7" s="493">
        <v>221</v>
      </c>
      <c r="AU7" s="493"/>
      <c r="AV7" s="493"/>
      <c r="AW7" s="493">
        <v>223</v>
      </c>
      <c r="AX7" s="493"/>
      <c r="AY7" s="493"/>
      <c r="AZ7" s="493">
        <v>225</v>
      </c>
      <c r="BA7" s="493"/>
      <c r="BB7" s="493"/>
      <c r="BC7" s="493">
        <v>227</v>
      </c>
      <c r="BD7" s="493"/>
      <c r="BE7" s="493"/>
      <c r="BF7" s="493">
        <v>229</v>
      </c>
      <c r="BG7" s="493"/>
      <c r="BH7" s="493"/>
      <c r="BI7" s="493">
        <v>231</v>
      </c>
      <c r="BJ7" s="493"/>
      <c r="BK7" s="493"/>
      <c r="BL7" s="493">
        <v>233</v>
      </c>
      <c r="BM7" s="493"/>
      <c r="BN7" s="493"/>
      <c r="BO7" s="501"/>
      <c r="BP7" s="498"/>
      <c r="BQ7" s="499"/>
      <c r="BV7" s="312">
        <v>72</v>
      </c>
      <c r="BW7" s="310">
        <v>7</v>
      </c>
    </row>
    <row r="8" spans="1:75" s="18" customFormat="1" ht="66" customHeight="1">
      <c r="A8" s="75">
        <v>1</v>
      </c>
      <c r="B8" s="171" t="s">
        <v>96</v>
      </c>
      <c r="C8" s="336">
        <f>IF(ISERROR(VLOOKUP(B8,'KAYIT LİSTESİ'!$B$4:$H$1183,2,0)),"",(VLOOKUP(B8,'KAYIT LİSTESİ'!$B$4:$H$1183,2,0)))</f>
        <v>692</v>
      </c>
      <c r="D8" s="61">
        <f>IF(ISERROR(VLOOKUP(B8,'KAYIT LİSTESİ'!$B$4:$H$1183,4,0)),"",(VLOOKUP(B8,'KAYIT LİSTESİ'!$B$4:$H$1183,4,0)))</f>
        <v>35094</v>
      </c>
      <c r="E8" s="74" t="str">
        <f>IF(ISERROR(VLOOKUP(B8,'KAYIT LİSTESİ'!$B$4:$H$1183,5,0)),"",(VLOOKUP(B8,'KAYIT LİSTESİ'!$B$4:$H$1183,5,0)))</f>
        <v>YAĞIZ ERDOĞAN</v>
      </c>
      <c r="F8" s="74" t="str">
        <f>IF(ISERROR(VLOOKUP(B8,'KAYIT LİSTESİ'!$B$4:$H$1183,6,0)),"",(VLOOKUP(B8,'KAYIT LİSTESİ'!$B$4:$H$1183,6,0)))</f>
        <v>İSTANBUL-ÜSKÜDAR BLD.SP.</v>
      </c>
      <c r="G8" s="366" t="s">
        <v>573</v>
      </c>
      <c r="H8" s="366"/>
      <c r="I8" s="366"/>
      <c r="J8" s="367" t="s">
        <v>581</v>
      </c>
      <c r="K8" s="368"/>
      <c r="L8" s="368"/>
      <c r="M8" s="366" t="s">
        <v>581</v>
      </c>
      <c r="N8" s="369"/>
      <c r="O8" s="366"/>
      <c r="P8" s="368" t="s">
        <v>572</v>
      </c>
      <c r="Q8" s="368" t="s">
        <v>572</v>
      </c>
      <c r="R8" s="368" t="s">
        <v>581</v>
      </c>
      <c r="S8" s="366" t="s">
        <v>581</v>
      </c>
      <c r="T8" s="366"/>
      <c r="U8" s="366"/>
      <c r="V8" s="368" t="s">
        <v>581</v>
      </c>
      <c r="W8" s="368"/>
      <c r="X8" s="368"/>
      <c r="Y8" s="366" t="s">
        <v>572</v>
      </c>
      <c r="Z8" s="366" t="s">
        <v>572</v>
      </c>
      <c r="AA8" s="366" t="s">
        <v>572</v>
      </c>
      <c r="AB8" s="368"/>
      <c r="AC8" s="368"/>
      <c r="AD8" s="368"/>
      <c r="AE8" s="366"/>
      <c r="AF8" s="366"/>
      <c r="AG8" s="366"/>
      <c r="AH8" s="368"/>
      <c r="AI8" s="368"/>
      <c r="AJ8" s="368"/>
      <c r="AK8" s="366"/>
      <c r="AL8" s="366"/>
      <c r="AM8" s="366"/>
      <c r="AN8" s="368"/>
      <c r="AO8" s="368"/>
      <c r="AP8" s="368"/>
      <c r="AQ8" s="366"/>
      <c r="AR8" s="366"/>
      <c r="AS8" s="366"/>
      <c r="AT8" s="368"/>
      <c r="AU8" s="370"/>
      <c r="AV8" s="370"/>
      <c r="AW8" s="371"/>
      <c r="AX8" s="371"/>
      <c r="AY8" s="371"/>
      <c r="AZ8" s="370"/>
      <c r="BA8" s="370"/>
      <c r="BB8" s="370"/>
      <c r="BC8" s="371"/>
      <c r="BD8" s="371"/>
      <c r="BE8" s="371"/>
      <c r="BF8" s="370"/>
      <c r="BG8" s="370"/>
      <c r="BH8" s="370"/>
      <c r="BI8" s="371"/>
      <c r="BJ8" s="371"/>
      <c r="BK8" s="371"/>
      <c r="BL8" s="370"/>
      <c r="BM8" s="370"/>
      <c r="BN8" s="370"/>
      <c r="BO8" s="217">
        <v>195</v>
      </c>
      <c r="BP8" s="339">
        <v>8</v>
      </c>
      <c r="BQ8" s="73"/>
      <c r="BV8" s="312">
        <v>74</v>
      </c>
      <c r="BW8" s="310">
        <v>8</v>
      </c>
    </row>
    <row r="9" spans="1:75" s="18" customFormat="1" ht="66" customHeight="1">
      <c r="A9" s="75">
        <v>2</v>
      </c>
      <c r="B9" s="171" t="s">
        <v>94</v>
      </c>
      <c r="C9" s="336">
        <f>IF(ISERROR(VLOOKUP(B9,'KAYIT LİSTESİ'!$B$4:$H$1183,2,0)),"",(VLOOKUP(B9,'KAYIT LİSTESİ'!$B$4:$H$1183,2,0)))</f>
        <v>751</v>
      </c>
      <c r="D9" s="61">
        <f>IF(ISERROR(VLOOKUP(B9,'KAYIT LİSTESİ'!$B$4:$H$1183,4,0)),"",(VLOOKUP(B9,'KAYIT LİSTESİ'!$B$4:$H$1183,4,0)))</f>
        <v>35222</v>
      </c>
      <c r="E9" s="74" t="str">
        <f>IF(ISERROR(VLOOKUP(B9,'KAYIT LİSTESİ'!$B$4:$H$1183,5,0)),"",(VLOOKUP(B9,'KAYIT LİSTESİ'!$B$4:$H$1183,5,0)))</f>
        <v>TUNAHAN DURMAZ</v>
      </c>
      <c r="F9" s="74" t="str">
        <f>IF(ISERROR(VLOOKUP(B9,'KAYIT LİSTESİ'!$B$4:$H$1183,6,0)),"",(VLOOKUP(B9,'KAYIT LİSTESİ'!$B$4:$H$1183,6,0)))</f>
        <v>KOCAELİ-DARICA BELEDİYE SP.</v>
      </c>
      <c r="G9" s="366" t="s">
        <v>573</v>
      </c>
      <c r="H9" s="366"/>
      <c r="I9" s="366"/>
      <c r="J9" s="367" t="s">
        <v>573</v>
      </c>
      <c r="K9" s="368"/>
      <c r="L9" s="368"/>
      <c r="M9" s="366" t="s">
        <v>572</v>
      </c>
      <c r="N9" s="369" t="s">
        <v>581</v>
      </c>
      <c r="O9" s="366"/>
      <c r="P9" s="368" t="s">
        <v>582</v>
      </c>
      <c r="Q9" s="368"/>
      <c r="R9" s="368"/>
      <c r="S9" s="366" t="s">
        <v>581</v>
      </c>
      <c r="T9" s="366"/>
      <c r="U9" s="366"/>
      <c r="V9" s="368" t="s">
        <v>572</v>
      </c>
      <c r="W9" s="368" t="s">
        <v>581</v>
      </c>
      <c r="X9" s="368"/>
      <c r="Y9" s="366" t="s">
        <v>572</v>
      </c>
      <c r="Z9" s="366" t="s">
        <v>572</v>
      </c>
      <c r="AA9" s="366" t="s">
        <v>572</v>
      </c>
      <c r="AB9" s="368"/>
      <c r="AC9" s="368"/>
      <c r="AD9" s="368"/>
      <c r="AE9" s="366"/>
      <c r="AF9" s="366"/>
      <c r="AG9" s="366"/>
      <c r="AH9" s="368"/>
      <c r="AI9" s="368"/>
      <c r="AJ9" s="368"/>
      <c r="AK9" s="366"/>
      <c r="AL9" s="366"/>
      <c r="AM9" s="366"/>
      <c r="AN9" s="368"/>
      <c r="AO9" s="368"/>
      <c r="AP9" s="368"/>
      <c r="AQ9" s="366"/>
      <c r="AR9" s="366"/>
      <c r="AS9" s="366"/>
      <c r="AT9" s="368"/>
      <c r="AU9" s="370"/>
      <c r="AV9" s="370"/>
      <c r="AW9" s="366"/>
      <c r="AX9" s="366"/>
      <c r="AY9" s="366"/>
      <c r="AZ9" s="368"/>
      <c r="BA9" s="368"/>
      <c r="BB9" s="368"/>
      <c r="BC9" s="366"/>
      <c r="BD9" s="371"/>
      <c r="BE9" s="371"/>
      <c r="BF9" s="368"/>
      <c r="BG9" s="370"/>
      <c r="BH9" s="370"/>
      <c r="BI9" s="366"/>
      <c r="BJ9" s="371"/>
      <c r="BK9" s="371"/>
      <c r="BL9" s="368"/>
      <c r="BM9" s="370"/>
      <c r="BN9" s="370"/>
      <c r="BO9" s="217">
        <v>195</v>
      </c>
      <c r="BP9" s="339">
        <v>7</v>
      </c>
      <c r="BQ9" s="73"/>
      <c r="BV9" s="312">
        <v>76</v>
      </c>
      <c r="BW9" s="310">
        <v>9</v>
      </c>
    </row>
    <row r="10" spans="1:75" s="18" customFormat="1" ht="66" customHeight="1">
      <c r="A10" s="75">
        <v>3</v>
      </c>
      <c r="B10" s="171" t="s">
        <v>95</v>
      </c>
      <c r="C10" s="336">
        <f>IF(ISERROR(VLOOKUP(B10,'KAYIT LİSTESİ'!$B$4:$H$1183,2,0)),"",(VLOOKUP(B10,'KAYIT LİSTESİ'!$B$4:$H$1183,2,0)))</f>
        <v>716</v>
      </c>
      <c r="D10" s="61">
        <f>IF(ISERROR(VLOOKUP(B10,'KAYIT LİSTESİ'!$B$4:$H$1183,4,0)),"",(VLOOKUP(B10,'KAYIT LİSTESİ'!$B$4:$H$1183,4,0)))</f>
        <v>34814</v>
      </c>
      <c r="E10" s="74" t="str">
        <f>IF(ISERROR(VLOOKUP(B10,'KAYIT LİSTESİ'!$B$4:$H$1183,5,0)),"",(VLOOKUP(B10,'KAYIT LİSTESİ'!$B$4:$H$1183,5,0)))</f>
        <v>SEMİH İLHAN</v>
      </c>
      <c r="F10" s="74" t="str">
        <f>IF(ISERROR(VLOOKUP(B10,'KAYIT LİSTESİ'!$B$4:$H$1183,6,0)),"",(VLOOKUP(B10,'KAYIT LİSTESİ'!$B$4:$H$1183,6,0)))</f>
        <v>MERSİN-MESKİ SPOR</v>
      </c>
      <c r="G10" s="366" t="s">
        <v>573</v>
      </c>
      <c r="H10" s="366"/>
      <c r="I10" s="366"/>
      <c r="J10" s="367" t="s">
        <v>581</v>
      </c>
      <c r="K10" s="368"/>
      <c r="L10" s="368"/>
      <c r="M10" s="366" t="s">
        <v>581</v>
      </c>
      <c r="N10" s="369"/>
      <c r="O10" s="366"/>
      <c r="P10" s="368" t="s">
        <v>581</v>
      </c>
      <c r="Q10" s="368"/>
      <c r="R10" s="368"/>
      <c r="S10" s="366" t="s">
        <v>572</v>
      </c>
      <c r="T10" s="366" t="s">
        <v>581</v>
      </c>
      <c r="U10" s="366"/>
      <c r="V10" s="368" t="s">
        <v>572</v>
      </c>
      <c r="W10" s="368" t="s">
        <v>572</v>
      </c>
      <c r="X10" s="368" t="s">
        <v>572</v>
      </c>
      <c r="Y10" s="366"/>
      <c r="Z10" s="366"/>
      <c r="AA10" s="366"/>
      <c r="AB10" s="368"/>
      <c r="AC10" s="368"/>
      <c r="AD10" s="368"/>
      <c r="AE10" s="366"/>
      <c r="AF10" s="366"/>
      <c r="AG10" s="366"/>
      <c r="AH10" s="368"/>
      <c r="AI10" s="368"/>
      <c r="AJ10" s="368"/>
      <c r="AK10" s="366"/>
      <c r="AL10" s="366"/>
      <c r="AM10" s="366"/>
      <c r="AN10" s="368"/>
      <c r="AO10" s="368"/>
      <c r="AP10" s="368"/>
      <c r="AQ10" s="366"/>
      <c r="AR10" s="366"/>
      <c r="AS10" s="366"/>
      <c r="AT10" s="368"/>
      <c r="AU10" s="370"/>
      <c r="AV10" s="370"/>
      <c r="AW10" s="366"/>
      <c r="AX10" s="366"/>
      <c r="AY10" s="366"/>
      <c r="AZ10" s="368"/>
      <c r="BA10" s="368"/>
      <c r="BB10" s="368"/>
      <c r="BC10" s="366"/>
      <c r="BD10" s="371"/>
      <c r="BE10" s="371"/>
      <c r="BF10" s="368"/>
      <c r="BG10" s="370"/>
      <c r="BH10" s="370"/>
      <c r="BI10" s="366"/>
      <c r="BJ10" s="371"/>
      <c r="BK10" s="371"/>
      <c r="BL10" s="368"/>
      <c r="BM10" s="370"/>
      <c r="BN10" s="370"/>
      <c r="BO10" s="217">
        <v>190</v>
      </c>
      <c r="BP10" s="339">
        <v>6</v>
      </c>
      <c r="BQ10" s="73"/>
      <c r="BV10" s="312">
        <v>78</v>
      </c>
      <c r="BW10" s="310">
        <v>10</v>
      </c>
    </row>
    <row r="11" spans="1:75" s="18" customFormat="1" ht="66" customHeight="1">
      <c r="A11" s="75">
        <v>4</v>
      </c>
      <c r="B11" s="171" t="s">
        <v>98</v>
      </c>
      <c r="C11" s="336">
        <f>IF(ISERROR(VLOOKUP(B11,'KAYIT LİSTESİ'!$B$4:$H$1183,2,0)),"",(VLOOKUP(B11,'KAYIT LİSTESİ'!$B$4:$H$1183,2,0)))</f>
        <v>728</v>
      </c>
      <c r="D11" s="61">
        <f>IF(ISERROR(VLOOKUP(B11,'KAYIT LİSTESİ'!$B$4:$H$1183,4,0)),"",(VLOOKUP(B11,'KAYIT LİSTESİ'!$B$4:$H$1183,4,0)))</f>
        <v>35449</v>
      </c>
      <c r="E11" s="74" t="str">
        <f>IF(ISERROR(VLOOKUP(B11,'KAYIT LİSTESİ'!$B$4:$H$1183,5,0)),"",(VLOOKUP(B11,'KAYIT LİSTESİ'!$B$4:$H$1183,5,0)))</f>
        <v>METİN DOĞU</v>
      </c>
      <c r="F11" s="74" t="str">
        <f>IF(ISERROR(VLOOKUP(B11,'KAYIT LİSTESİ'!$B$4:$H$1183,6,0)),"",(VLOOKUP(B11,'KAYIT LİSTESİ'!$B$4:$H$1183,6,0)))</f>
        <v>BURSA-BURSASPOR </v>
      </c>
      <c r="G11" s="366" t="s">
        <v>573</v>
      </c>
      <c r="H11" s="366"/>
      <c r="I11" s="366"/>
      <c r="J11" s="367" t="s">
        <v>581</v>
      </c>
      <c r="K11" s="368"/>
      <c r="L11" s="368"/>
      <c r="M11" s="366" t="s">
        <v>581</v>
      </c>
      <c r="N11" s="369"/>
      <c r="O11" s="366"/>
      <c r="P11" s="368" t="s">
        <v>581</v>
      </c>
      <c r="Q11" s="368"/>
      <c r="R11" s="368"/>
      <c r="S11" s="366" t="s">
        <v>572</v>
      </c>
      <c r="T11" s="366" t="s">
        <v>572</v>
      </c>
      <c r="U11" s="366" t="s">
        <v>572</v>
      </c>
      <c r="V11" s="368"/>
      <c r="W11" s="368"/>
      <c r="X11" s="368"/>
      <c r="Y11" s="366"/>
      <c r="Z11" s="366"/>
      <c r="AA11" s="366"/>
      <c r="AB11" s="368"/>
      <c r="AC11" s="368"/>
      <c r="AD11" s="368"/>
      <c r="AE11" s="366"/>
      <c r="AF11" s="366"/>
      <c r="AG11" s="366"/>
      <c r="AH11" s="368"/>
      <c r="AI11" s="368"/>
      <c r="AJ11" s="368"/>
      <c r="AK11" s="366"/>
      <c r="AL11" s="366"/>
      <c r="AM11" s="366"/>
      <c r="AN11" s="368"/>
      <c r="AO11" s="368"/>
      <c r="AP11" s="368"/>
      <c r="AQ11" s="366"/>
      <c r="AR11" s="366"/>
      <c r="AS11" s="366"/>
      <c r="AT11" s="368"/>
      <c r="AU11" s="370"/>
      <c r="AV11" s="370"/>
      <c r="AW11" s="371"/>
      <c r="AX11" s="371"/>
      <c r="AY11" s="371"/>
      <c r="AZ11" s="370"/>
      <c r="BA11" s="370"/>
      <c r="BB11" s="370"/>
      <c r="BC11" s="371"/>
      <c r="BD11" s="371"/>
      <c r="BE11" s="371"/>
      <c r="BF11" s="370"/>
      <c r="BG11" s="370"/>
      <c r="BH11" s="370"/>
      <c r="BI11" s="371"/>
      <c r="BJ11" s="371"/>
      <c r="BK11" s="371"/>
      <c r="BL11" s="370"/>
      <c r="BM11" s="370"/>
      <c r="BN11" s="370"/>
      <c r="BO11" s="217">
        <v>185</v>
      </c>
      <c r="BP11" s="339">
        <v>5</v>
      </c>
      <c r="BQ11" s="73"/>
      <c r="BV11" s="312">
        <v>80</v>
      </c>
      <c r="BW11" s="310">
        <v>11</v>
      </c>
    </row>
    <row r="12" spans="1:75" s="18" customFormat="1" ht="66" customHeight="1">
      <c r="A12" s="75">
        <v>5</v>
      </c>
      <c r="B12" s="171" t="s">
        <v>97</v>
      </c>
      <c r="C12" s="336">
        <f>IF(ISERROR(VLOOKUP(B12,'KAYIT LİSTESİ'!$B$4:$H$1183,2,0)),"",(VLOOKUP(B12,'KAYIT LİSTESİ'!$B$4:$H$1183,2,0)))</f>
        <v>697</v>
      </c>
      <c r="D12" s="61">
        <f>IF(ISERROR(VLOOKUP(B12,'KAYIT LİSTESİ'!$B$4:$H$1183,4,0)),"",(VLOOKUP(B12,'KAYIT LİSTESİ'!$B$4:$H$1183,4,0)))</f>
        <v>31185</v>
      </c>
      <c r="E12" s="74" t="str">
        <f>IF(ISERROR(VLOOKUP(B12,'KAYIT LİSTESİ'!$B$4:$H$1183,5,0)),"",(VLOOKUP(B12,'KAYIT LİSTESİ'!$B$4:$H$1183,5,0)))</f>
        <v>FEVZİ BAYRAK</v>
      </c>
      <c r="F12" s="74" t="str">
        <f>IF(ISERROR(VLOOKUP(B12,'KAYIT LİSTESİ'!$B$4:$H$1183,6,0)),"",(VLOOKUP(B12,'KAYIT LİSTESİ'!$B$4:$H$1183,6,0)))</f>
        <v>ANKARA-JANDARMA GÜCÜ</v>
      </c>
      <c r="G12" s="366" t="s">
        <v>581</v>
      </c>
      <c r="H12" s="366"/>
      <c r="I12" s="366"/>
      <c r="J12" s="367" t="s">
        <v>581</v>
      </c>
      <c r="K12" s="368"/>
      <c r="L12" s="368"/>
      <c r="M12" s="366" t="s">
        <v>572</v>
      </c>
      <c r="N12" s="369" t="s">
        <v>572</v>
      </c>
      <c r="O12" s="366" t="s">
        <v>572</v>
      </c>
      <c r="P12" s="368"/>
      <c r="Q12" s="368"/>
      <c r="R12" s="368"/>
      <c r="S12" s="366"/>
      <c r="T12" s="366"/>
      <c r="U12" s="366"/>
      <c r="V12" s="368"/>
      <c r="W12" s="368"/>
      <c r="X12" s="368"/>
      <c r="Y12" s="366"/>
      <c r="Z12" s="366"/>
      <c r="AA12" s="366"/>
      <c r="AB12" s="368"/>
      <c r="AC12" s="368"/>
      <c r="AD12" s="368"/>
      <c r="AE12" s="366"/>
      <c r="AF12" s="366"/>
      <c r="AG12" s="366"/>
      <c r="AH12" s="368"/>
      <c r="AI12" s="368"/>
      <c r="AJ12" s="368"/>
      <c r="AK12" s="366"/>
      <c r="AL12" s="366"/>
      <c r="AM12" s="366"/>
      <c r="AN12" s="368"/>
      <c r="AO12" s="368"/>
      <c r="AP12" s="368"/>
      <c r="AQ12" s="366"/>
      <c r="AR12" s="366"/>
      <c r="AS12" s="366"/>
      <c r="AT12" s="368"/>
      <c r="AU12" s="370"/>
      <c r="AV12" s="370"/>
      <c r="AW12" s="366"/>
      <c r="AX12" s="366"/>
      <c r="AY12" s="366"/>
      <c r="AZ12" s="368"/>
      <c r="BA12" s="368"/>
      <c r="BB12" s="368"/>
      <c r="BC12" s="366"/>
      <c r="BD12" s="371"/>
      <c r="BE12" s="371"/>
      <c r="BF12" s="368"/>
      <c r="BG12" s="370"/>
      <c r="BH12" s="370"/>
      <c r="BI12" s="366"/>
      <c r="BJ12" s="371"/>
      <c r="BK12" s="371"/>
      <c r="BL12" s="368"/>
      <c r="BM12" s="370"/>
      <c r="BN12" s="370"/>
      <c r="BO12" s="217">
        <v>175</v>
      </c>
      <c r="BP12" s="339">
        <v>4</v>
      </c>
      <c r="BQ12" s="73"/>
      <c r="BV12" s="312">
        <v>82</v>
      </c>
      <c r="BW12" s="310">
        <v>12</v>
      </c>
    </row>
    <row r="13" spans="1:75" s="18" customFormat="1" ht="66" customHeight="1">
      <c r="A13" s="75"/>
      <c r="B13" s="171" t="s">
        <v>99</v>
      </c>
      <c r="C13" s="336">
        <f>IF(ISERROR(VLOOKUP(B13,'KAYIT LİSTESİ'!$B$4:$H$1183,2,0)),"",(VLOOKUP(B13,'KAYIT LİSTESİ'!$B$4:$H$1183,2,0)))</f>
      </c>
      <c r="D13" s="61">
        <f>IF(ISERROR(VLOOKUP(B13,'KAYIT LİSTESİ'!$B$4:$H$1183,4,0)),"",(VLOOKUP(B13,'KAYIT LİSTESİ'!$B$4:$H$1183,4,0)))</f>
      </c>
      <c r="E13" s="74">
        <f>IF(ISERROR(VLOOKUP(B13,'KAYIT LİSTESİ'!$B$4:$H$1183,5,0)),"",(VLOOKUP(B13,'KAYIT LİSTESİ'!$B$4:$H$1183,5,0)))</f>
      </c>
      <c r="F13" s="74">
        <f>IF(ISERROR(VLOOKUP(B13,'KAYIT LİSTESİ'!$B$4:$H$1183,6,0)),"",(VLOOKUP(B13,'KAYIT LİSTESİ'!$B$4:$H$1183,6,0)))</f>
      </c>
      <c r="G13" s="366"/>
      <c r="H13" s="366"/>
      <c r="I13" s="366"/>
      <c r="J13" s="367"/>
      <c r="K13" s="368"/>
      <c r="L13" s="368"/>
      <c r="M13" s="366"/>
      <c r="N13" s="369"/>
      <c r="O13" s="366"/>
      <c r="P13" s="368"/>
      <c r="Q13" s="368"/>
      <c r="R13" s="368"/>
      <c r="S13" s="366"/>
      <c r="T13" s="366"/>
      <c r="U13" s="366"/>
      <c r="V13" s="368"/>
      <c r="W13" s="368"/>
      <c r="X13" s="368"/>
      <c r="Y13" s="366"/>
      <c r="Z13" s="366"/>
      <c r="AA13" s="366"/>
      <c r="AB13" s="368"/>
      <c r="AC13" s="368"/>
      <c r="AD13" s="368"/>
      <c r="AE13" s="366"/>
      <c r="AF13" s="366"/>
      <c r="AG13" s="366"/>
      <c r="AH13" s="368"/>
      <c r="AI13" s="368"/>
      <c r="AJ13" s="368"/>
      <c r="AK13" s="366"/>
      <c r="AL13" s="366"/>
      <c r="AM13" s="366"/>
      <c r="AN13" s="368"/>
      <c r="AO13" s="368"/>
      <c r="AP13" s="368"/>
      <c r="AQ13" s="366"/>
      <c r="AR13" s="366"/>
      <c r="AS13" s="366"/>
      <c r="AT13" s="368"/>
      <c r="AU13" s="370"/>
      <c r="AV13" s="370"/>
      <c r="AW13" s="371"/>
      <c r="AX13" s="371"/>
      <c r="AY13" s="371"/>
      <c r="AZ13" s="370"/>
      <c r="BA13" s="370"/>
      <c r="BB13" s="370"/>
      <c r="BC13" s="371"/>
      <c r="BD13" s="371"/>
      <c r="BE13" s="371"/>
      <c r="BF13" s="370"/>
      <c r="BG13" s="370"/>
      <c r="BH13" s="370"/>
      <c r="BI13" s="371"/>
      <c r="BJ13" s="371"/>
      <c r="BK13" s="371"/>
      <c r="BL13" s="370"/>
      <c r="BM13" s="370"/>
      <c r="BN13" s="370"/>
      <c r="BO13" s="217"/>
      <c r="BP13" s="339"/>
      <c r="BQ13" s="73"/>
      <c r="BV13" s="312">
        <v>84</v>
      </c>
      <c r="BW13" s="310">
        <v>13</v>
      </c>
    </row>
    <row r="14" spans="1:75" s="18" customFormat="1" ht="66" customHeight="1">
      <c r="A14" s="75"/>
      <c r="B14" s="171" t="s">
        <v>100</v>
      </c>
      <c r="C14" s="336">
        <f>IF(ISERROR(VLOOKUP(B14,'KAYIT LİSTESİ'!$B$4:$H$1183,2,0)),"",(VLOOKUP(B14,'KAYIT LİSTESİ'!$B$4:$H$1183,2,0)))</f>
      </c>
      <c r="D14" s="61">
        <f>IF(ISERROR(VLOOKUP(B14,'KAYIT LİSTESİ'!$B$4:$H$1183,4,0)),"",(VLOOKUP(B14,'KAYIT LİSTESİ'!$B$4:$H$1183,4,0)))</f>
      </c>
      <c r="E14" s="74">
        <f>IF(ISERROR(VLOOKUP(B14,'KAYIT LİSTESİ'!$B$4:$H$1183,5,0)),"",(VLOOKUP(B14,'KAYIT LİSTESİ'!$B$4:$H$1183,5,0)))</f>
      </c>
      <c r="F14" s="74">
        <f>IF(ISERROR(VLOOKUP(B14,'KAYIT LİSTESİ'!$B$4:$H$1183,6,0)),"",(VLOOKUP(B14,'KAYIT LİSTESİ'!$B$4:$H$1183,6,0)))</f>
      </c>
      <c r="G14" s="366"/>
      <c r="H14" s="366"/>
      <c r="I14" s="366"/>
      <c r="J14" s="367"/>
      <c r="K14" s="368"/>
      <c r="L14" s="368"/>
      <c r="M14" s="366"/>
      <c r="N14" s="369"/>
      <c r="O14" s="366"/>
      <c r="P14" s="368"/>
      <c r="Q14" s="368"/>
      <c r="R14" s="368"/>
      <c r="S14" s="366"/>
      <c r="T14" s="366"/>
      <c r="U14" s="366"/>
      <c r="V14" s="368"/>
      <c r="W14" s="368"/>
      <c r="X14" s="368"/>
      <c r="Y14" s="366"/>
      <c r="Z14" s="366"/>
      <c r="AA14" s="366"/>
      <c r="AB14" s="368"/>
      <c r="AC14" s="368"/>
      <c r="AD14" s="368"/>
      <c r="AE14" s="366"/>
      <c r="AF14" s="366"/>
      <c r="AG14" s="366"/>
      <c r="AH14" s="368"/>
      <c r="AI14" s="368"/>
      <c r="AJ14" s="368"/>
      <c r="AK14" s="366"/>
      <c r="AL14" s="366"/>
      <c r="AM14" s="366"/>
      <c r="AN14" s="368"/>
      <c r="AO14" s="368"/>
      <c r="AP14" s="368"/>
      <c r="AQ14" s="366"/>
      <c r="AR14" s="366"/>
      <c r="AS14" s="366"/>
      <c r="AT14" s="368"/>
      <c r="AU14" s="370"/>
      <c r="AV14" s="370"/>
      <c r="AW14" s="371"/>
      <c r="AX14" s="371"/>
      <c r="AY14" s="371"/>
      <c r="AZ14" s="370"/>
      <c r="BA14" s="370"/>
      <c r="BB14" s="370"/>
      <c r="BC14" s="371"/>
      <c r="BD14" s="371"/>
      <c r="BE14" s="371"/>
      <c r="BF14" s="370"/>
      <c r="BG14" s="370"/>
      <c r="BH14" s="370"/>
      <c r="BI14" s="371"/>
      <c r="BJ14" s="371"/>
      <c r="BK14" s="371"/>
      <c r="BL14" s="370"/>
      <c r="BM14" s="370"/>
      <c r="BN14" s="370"/>
      <c r="BO14" s="217"/>
      <c r="BP14" s="339"/>
      <c r="BQ14" s="73"/>
      <c r="BV14" s="312">
        <v>86</v>
      </c>
      <c r="BW14" s="310">
        <v>14</v>
      </c>
    </row>
    <row r="15" spans="1:75" s="18" customFormat="1" ht="66" customHeight="1">
      <c r="A15" s="75"/>
      <c r="B15" s="171" t="s">
        <v>101</v>
      </c>
      <c r="C15" s="336">
        <f>IF(ISERROR(VLOOKUP(B15,'KAYIT LİSTESİ'!$B$4:$H$1183,2,0)),"",(VLOOKUP(B15,'KAYIT LİSTESİ'!$B$4:$H$1183,2,0)))</f>
      </c>
      <c r="D15" s="61">
        <f>IF(ISERROR(VLOOKUP(B15,'KAYIT LİSTESİ'!$B$4:$H$1183,4,0)),"",(VLOOKUP(B15,'KAYIT LİSTESİ'!$B$4:$H$1183,4,0)))</f>
      </c>
      <c r="E15" s="74">
        <f>IF(ISERROR(VLOOKUP(B15,'KAYIT LİSTESİ'!$B$4:$H$1183,5,0)),"",(VLOOKUP(B15,'KAYIT LİSTESİ'!$B$4:$H$1183,5,0)))</f>
      </c>
      <c r="F15" s="74">
        <f>IF(ISERROR(VLOOKUP(B15,'KAYIT LİSTESİ'!$B$4:$H$1183,6,0)),"",(VLOOKUP(B15,'KAYIT LİSTESİ'!$B$4:$H$1183,6,0)))</f>
      </c>
      <c r="G15" s="366"/>
      <c r="H15" s="366"/>
      <c r="I15" s="366"/>
      <c r="J15" s="367"/>
      <c r="K15" s="368"/>
      <c r="L15" s="368"/>
      <c r="M15" s="366"/>
      <c r="N15" s="369"/>
      <c r="O15" s="366"/>
      <c r="P15" s="368"/>
      <c r="Q15" s="368"/>
      <c r="R15" s="368"/>
      <c r="S15" s="366"/>
      <c r="T15" s="366"/>
      <c r="U15" s="366"/>
      <c r="V15" s="368"/>
      <c r="W15" s="368"/>
      <c r="X15" s="368"/>
      <c r="Y15" s="366"/>
      <c r="Z15" s="366"/>
      <c r="AA15" s="366"/>
      <c r="AB15" s="368"/>
      <c r="AC15" s="368"/>
      <c r="AD15" s="368"/>
      <c r="AE15" s="366"/>
      <c r="AF15" s="366"/>
      <c r="AG15" s="366"/>
      <c r="AH15" s="368"/>
      <c r="AI15" s="368"/>
      <c r="AJ15" s="368"/>
      <c r="AK15" s="366"/>
      <c r="AL15" s="366"/>
      <c r="AM15" s="366"/>
      <c r="AN15" s="368"/>
      <c r="AO15" s="368"/>
      <c r="AP15" s="368"/>
      <c r="AQ15" s="366"/>
      <c r="AR15" s="366"/>
      <c r="AS15" s="366"/>
      <c r="AT15" s="368"/>
      <c r="AU15" s="370"/>
      <c r="AV15" s="370"/>
      <c r="AW15" s="371"/>
      <c r="AX15" s="371"/>
      <c r="AY15" s="371"/>
      <c r="AZ15" s="370"/>
      <c r="BA15" s="370"/>
      <c r="BB15" s="370"/>
      <c r="BC15" s="371"/>
      <c r="BD15" s="371"/>
      <c r="BE15" s="371"/>
      <c r="BF15" s="370"/>
      <c r="BG15" s="370"/>
      <c r="BH15" s="370"/>
      <c r="BI15" s="371"/>
      <c r="BJ15" s="371"/>
      <c r="BK15" s="371"/>
      <c r="BL15" s="370"/>
      <c r="BM15" s="370"/>
      <c r="BN15" s="370"/>
      <c r="BO15" s="217"/>
      <c r="BP15" s="339"/>
      <c r="BQ15" s="73"/>
      <c r="BV15" s="312">
        <v>88</v>
      </c>
      <c r="BW15" s="310">
        <v>15</v>
      </c>
    </row>
    <row r="16" spans="1:75" s="18" customFormat="1" ht="66" customHeight="1">
      <c r="A16" s="75"/>
      <c r="B16" s="171" t="s">
        <v>102</v>
      </c>
      <c r="C16" s="336">
        <f>IF(ISERROR(VLOOKUP(B16,'KAYIT LİSTESİ'!$B$4:$H$1183,2,0)),"",(VLOOKUP(B16,'KAYIT LİSTESİ'!$B$4:$H$1183,2,0)))</f>
      </c>
      <c r="D16" s="61">
        <f>IF(ISERROR(VLOOKUP(B16,'KAYIT LİSTESİ'!$B$4:$H$1183,4,0)),"",(VLOOKUP(B16,'KAYIT LİSTESİ'!$B$4:$H$1183,4,0)))</f>
      </c>
      <c r="E16" s="74">
        <f>IF(ISERROR(VLOOKUP(B16,'KAYIT LİSTESİ'!$B$4:$H$1183,5,0)),"",(VLOOKUP(B16,'KAYIT LİSTESİ'!$B$4:$H$1183,5,0)))</f>
      </c>
      <c r="F16" s="74">
        <f>IF(ISERROR(VLOOKUP(B16,'KAYIT LİSTESİ'!$B$4:$H$1183,6,0)),"",(VLOOKUP(B16,'KAYIT LİSTESİ'!$B$4:$H$1183,6,0)))</f>
      </c>
      <c r="G16" s="366"/>
      <c r="H16" s="366"/>
      <c r="I16" s="366"/>
      <c r="J16" s="367"/>
      <c r="K16" s="368"/>
      <c r="L16" s="368"/>
      <c r="M16" s="366"/>
      <c r="N16" s="369"/>
      <c r="O16" s="366"/>
      <c r="P16" s="368"/>
      <c r="Q16" s="368"/>
      <c r="R16" s="368"/>
      <c r="S16" s="366"/>
      <c r="T16" s="366"/>
      <c r="U16" s="366"/>
      <c r="V16" s="368"/>
      <c r="W16" s="368"/>
      <c r="X16" s="368"/>
      <c r="Y16" s="366"/>
      <c r="Z16" s="366"/>
      <c r="AA16" s="366"/>
      <c r="AB16" s="368"/>
      <c r="AC16" s="368"/>
      <c r="AD16" s="368"/>
      <c r="AE16" s="366"/>
      <c r="AF16" s="366"/>
      <c r="AG16" s="366"/>
      <c r="AH16" s="368"/>
      <c r="AI16" s="368"/>
      <c r="AJ16" s="368"/>
      <c r="AK16" s="366"/>
      <c r="AL16" s="366"/>
      <c r="AM16" s="366"/>
      <c r="AN16" s="368"/>
      <c r="AO16" s="368"/>
      <c r="AP16" s="368"/>
      <c r="AQ16" s="366"/>
      <c r="AR16" s="366"/>
      <c r="AS16" s="366"/>
      <c r="AT16" s="368"/>
      <c r="AU16" s="370"/>
      <c r="AV16" s="370"/>
      <c r="AW16" s="371"/>
      <c r="AX16" s="371"/>
      <c r="AY16" s="371"/>
      <c r="AZ16" s="370"/>
      <c r="BA16" s="370"/>
      <c r="BB16" s="370"/>
      <c r="BC16" s="371"/>
      <c r="BD16" s="371"/>
      <c r="BE16" s="371"/>
      <c r="BF16" s="370"/>
      <c r="BG16" s="370"/>
      <c r="BH16" s="370"/>
      <c r="BI16" s="371"/>
      <c r="BJ16" s="371"/>
      <c r="BK16" s="371"/>
      <c r="BL16" s="370"/>
      <c r="BM16" s="370"/>
      <c r="BN16" s="370"/>
      <c r="BO16" s="217"/>
      <c r="BP16" s="339"/>
      <c r="BQ16" s="73"/>
      <c r="BV16" s="312">
        <v>90</v>
      </c>
      <c r="BW16" s="310">
        <v>16</v>
      </c>
    </row>
    <row r="17" spans="1:75" s="18" customFormat="1" ht="66" customHeight="1">
      <c r="A17" s="75"/>
      <c r="B17" s="171" t="s">
        <v>103</v>
      </c>
      <c r="C17" s="336">
        <f>IF(ISERROR(VLOOKUP(B17,'KAYIT LİSTESİ'!$B$4:$H$1183,2,0)),"",(VLOOKUP(B17,'KAYIT LİSTESİ'!$B$4:$H$1183,2,0)))</f>
      </c>
      <c r="D17" s="61">
        <f>IF(ISERROR(VLOOKUP(B17,'KAYIT LİSTESİ'!$B$4:$H$1183,4,0)),"",(VLOOKUP(B17,'KAYIT LİSTESİ'!$B$4:$H$1183,4,0)))</f>
      </c>
      <c r="E17" s="74">
        <f>IF(ISERROR(VLOOKUP(B17,'KAYIT LİSTESİ'!$B$4:$H$1183,5,0)),"",(VLOOKUP(B17,'KAYIT LİSTESİ'!$B$4:$H$1183,5,0)))</f>
      </c>
      <c r="F17" s="74">
        <f>IF(ISERROR(VLOOKUP(B17,'KAYIT LİSTESİ'!$B$4:$H$1183,6,0)),"",(VLOOKUP(B17,'KAYIT LİSTESİ'!$B$4:$H$1183,6,0)))</f>
      </c>
      <c r="G17" s="366"/>
      <c r="H17" s="366"/>
      <c r="I17" s="366"/>
      <c r="J17" s="367"/>
      <c r="K17" s="368"/>
      <c r="L17" s="368"/>
      <c r="M17" s="366"/>
      <c r="N17" s="369"/>
      <c r="O17" s="366"/>
      <c r="P17" s="368"/>
      <c r="Q17" s="368"/>
      <c r="R17" s="368"/>
      <c r="S17" s="366"/>
      <c r="T17" s="366"/>
      <c r="U17" s="366"/>
      <c r="V17" s="368"/>
      <c r="W17" s="368"/>
      <c r="X17" s="368"/>
      <c r="Y17" s="366"/>
      <c r="Z17" s="366"/>
      <c r="AA17" s="366"/>
      <c r="AB17" s="368"/>
      <c r="AC17" s="368"/>
      <c r="AD17" s="368"/>
      <c r="AE17" s="366"/>
      <c r="AF17" s="366"/>
      <c r="AG17" s="366"/>
      <c r="AH17" s="368"/>
      <c r="AI17" s="368"/>
      <c r="AJ17" s="368"/>
      <c r="AK17" s="366"/>
      <c r="AL17" s="366"/>
      <c r="AM17" s="366"/>
      <c r="AN17" s="368"/>
      <c r="AO17" s="368"/>
      <c r="AP17" s="368"/>
      <c r="AQ17" s="366"/>
      <c r="AR17" s="366"/>
      <c r="AS17" s="366"/>
      <c r="AT17" s="368"/>
      <c r="AU17" s="370"/>
      <c r="AV17" s="370"/>
      <c r="AW17" s="371"/>
      <c r="AX17" s="371"/>
      <c r="AY17" s="371"/>
      <c r="AZ17" s="370"/>
      <c r="BA17" s="370"/>
      <c r="BB17" s="370"/>
      <c r="BC17" s="371"/>
      <c r="BD17" s="371"/>
      <c r="BE17" s="371"/>
      <c r="BF17" s="370"/>
      <c r="BG17" s="370"/>
      <c r="BH17" s="370"/>
      <c r="BI17" s="371"/>
      <c r="BJ17" s="371"/>
      <c r="BK17" s="371"/>
      <c r="BL17" s="370"/>
      <c r="BM17" s="370"/>
      <c r="BN17" s="370"/>
      <c r="BO17" s="217"/>
      <c r="BP17" s="339"/>
      <c r="BQ17" s="73"/>
      <c r="BV17" s="312">
        <v>92</v>
      </c>
      <c r="BW17" s="310">
        <v>17</v>
      </c>
    </row>
    <row r="18" spans="1:75" s="18" customFormat="1" ht="66" customHeight="1">
      <c r="A18" s="75"/>
      <c r="B18" s="171" t="s">
        <v>104</v>
      </c>
      <c r="C18" s="336">
        <f>IF(ISERROR(VLOOKUP(B18,'KAYIT LİSTESİ'!$B$4:$H$1183,2,0)),"",(VLOOKUP(B18,'KAYIT LİSTESİ'!$B$4:$H$1183,2,0)))</f>
      </c>
      <c r="D18" s="61">
        <f>IF(ISERROR(VLOOKUP(B18,'KAYIT LİSTESİ'!$B$4:$H$1183,4,0)),"",(VLOOKUP(B18,'KAYIT LİSTESİ'!$B$4:$H$1183,4,0)))</f>
      </c>
      <c r="E18" s="74">
        <f>IF(ISERROR(VLOOKUP(B18,'KAYIT LİSTESİ'!$B$4:$H$1183,5,0)),"",(VLOOKUP(B18,'KAYIT LİSTESİ'!$B$4:$H$1183,5,0)))</f>
      </c>
      <c r="F18" s="74">
        <f>IF(ISERROR(VLOOKUP(B18,'KAYIT LİSTESİ'!$B$4:$H$1183,6,0)),"",(VLOOKUP(B18,'KAYIT LİSTESİ'!$B$4:$H$1183,6,0)))</f>
      </c>
      <c r="G18" s="366"/>
      <c r="H18" s="366"/>
      <c r="I18" s="366"/>
      <c r="J18" s="367"/>
      <c r="K18" s="368"/>
      <c r="L18" s="368"/>
      <c r="M18" s="366"/>
      <c r="N18" s="369"/>
      <c r="O18" s="366"/>
      <c r="P18" s="368"/>
      <c r="Q18" s="368"/>
      <c r="R18" s="368"/>
      <c r="S18" s="366"/>
      <c r="T18" s="366"/>
      <c r="U18" s="366"/>
      <c r="V18" s="368"/>
      <c r="W18" s="368"/>
      <c r="X18" s="368"/>
      <c r="Y18" s="366"/>
      <c r="Z18" s="366"/>
      <c r="AA18" s="366"/>
      <c r="AB18" s="368"/>
      <c r="AC18" s="368"/>
      <c r="AD18" s="368"/>
      <c r="AE18" s="366"/>
      <c r="AF18" s="366"/>
      <c r="AG18" s="366"/>
      <c r="AH18" s="368"/>
      <c r="AI18" s="368"/>
      <c r="AJ18" s="368"/>
      <c r="AK18" s="366"/>
      <c r="AL18" s="366"/>
      <c r="AM18" s="366"/>
      <c r="AN18" s="368"/>
      <c r="AO18" s="368"/>
      <c r="AP18" s="368"/>
      <c r="AQ18" s="366"/>
      <c r="AR18" s="366"/>
      <c r="AS18" s="366"/>
      <c r="AT18" s="368"/>
      <c r="AU18" s="370"/>
      <c r="AV18" s="370"/>
      <c r="AW18" s="371"/>
      <c r="AX18" s="371"/>
      <c r="AY18" s="371"/>
      <c r="AZ18" s="370"/>
      <c r="BA18" s="370"/>
      <c r="BB18" s="370"/>
      <c r="BC18" s="371"/>
      <c r="BD18" s="371"/>
      <c r="BE18" s="371"/>
      <c r="BF18" s="370"/>
      <c r="BG18" s="370"/>
      <c r="BH18" s="370"/>
      <c r="BI18" s="371"/>
      <c r="BJ18" s="371"/>
      <c r="BK18" s="371"/>
      <c r="BL18" s="370"/>
      <c r="BM18" s="370"/>
      <c r="BN18" s="370"/>
      <c r="BO18" s="217"/>
      <c r="BP18" s="339"/>
      <c r="BQ18" s="73"/>
      <c r="BV18" s="312">
        <v>94</v>
      </c>
      <c r="BW18" s="310">
        <v>18</v>
      </c>
    </row>
    <row r="19" spans="1:75" s="18" customFormat="1" ht="66" customHeight="1">
      <c r="A19" s="75"/>
      <c r="B19" s="171" t="s">
        <v>105</v>
      </c>
      <c r="C19" s="336">
        <f>IF(ISERROR(VLOOKUP(B19,'KAYIT LİSTESİ'!$B$4:$H$1183,2,0)),"",(VLOOKUP(B19,'KAYIT LİSTESİ'!$B$4:$H$1183,2,0)))</f>
      </c>
      <c r="D19" s="61">
        <f>IF(ISERROR(VLOOKUP(B19,'KAYIT LİSTESİ'!$B$4:$H$1183,4,0)),"",(VLOOKUP(B19,'KAYIT LİSTESİ'!$B$4:$H$1183,4,0)))</f>
      </c>
      <c r="E19" s="74">
        <f>IF(ISERROR(VLOOKUP(B19,'KAYIT LİSTESİ'!$B$4:$H$1183,5,0)),"",(VLOOKUP(B19,'KAYIT LİSTESİ'!$B$4:$H$1183,5,0)))</f>
      </c>
      <c r="F19" s="74">
        <f>IF(ISERROR(VLOOKUP(B19,'KAYIT LİSTESİ'!$B$4:$H$1183,6,0)),"",(VLOOKUP(B19,'KAYIT LİSTESİ'!$B$4:$H$1183,6,0)))</f>
      </c>
      <c r="G19" s="366"/>
      <c r="H19" s="366"/>
      <c r="I19" s="366"/>
      <c r="J19" s="367"/>
      <c r="K19" s="368"/>
      <c r="L19" s="368"/>
      <c r="M19" s="366"/>
      <c r="N19" s="369"/>
      <c r="O19" s="366"/>
      <c r="P19" s="368"/>
      <c r="Q19" s="368"/>
      <c r="R19" s="368"/>
      <c r="S19" s="366"/>
      <c r="T19" s="366"/>
      <c r="U19" s="366"/>
      <c r="V19" s="368"/>
      <c r="W19" s="368"/>
      <c r="X19" s="368"/>
      <c r="Y19" s="366"/>
      <c r="Z19" s="366"/>
      <c r="AA19" s="366"/>
      <c r="AB19" s="368"/>
      <c r="AC19" s="368"/>
      <c r="AD19" s="368"/>
      <c r="AE19" s="366"/>
      <c r="AF19" s="366"/>
      <c r="AG19" s="366"/>
      <c r="AH19" s="368"/>
      <c r="AI19" s="368"/>
      <c r="AJ19" s="368"/>
      <c r="AK19" s="366"/>
      <c r="AL19" s="366"/>
      <c r="AM19" s="366"/>
      <c r="AN19" s="368"/>
      <c r="AO19" s="368"/>
      <c r="AP19" s="368"/>
      <c r="AQ19" s="366"/>
      <c r="AR19" s="366"/>
      <c r="AS19" s="366"/>
      <c r="AT19" s="368"/>
      <c r="AU19" s="370"/>
      <c r="AV19" s="370"/>
      <c r="AW19" s="371"/>
      <c r="AX19" s="371"/>
      <c r="AY19" s="371"/>
      <c r="AZ19" s="370"/>
      <c r="BA19" s="370"/>
      <c r="BB19" s="370"/>
      <c r="BC19" s="371"/>
      <c r="BD19" s="371"/>
      <c r="BE19" s="371"/>
      <c r="BF19" s="370"/>
      <c r="BG19" s="370"/>
      <c r="BH19" s="370"/>
      <c r="BI19" s="371"/>
      <c r="BJ19" s="371"/>
      <c r="BK19" s="371"/>
      <c r="BL19" s="370"/>
      <c r="BM19" s="370"/>
      <c r="BN19" s="370"/>
      <c r="BO19" s="217"/>
      <c r="BP19" s="339"/>
      <c r="BQ19" s="73"/>
      <c r="BV19" s="312">
        <v>96</v>
      </c>
      <c r="BW19" s="310">
        <v>19</v>
      </c>
    </row>
    <row r="20" spans="1:75" s="18" customFormat="1" ht="66" customHeight="1">
      <c r="A20" s="75"/>
      <c r="B20" s="171" t="s">
        <v>106</v>
      </c>
      <c r="C20" s="336">
        <f>IF(ISERROR(VLOOKUP(B20,'KAYIT LİSTESİ'!$B$4:$H$1183,2,0)),"",(VLOOKUP(B20,'KAYIT LİSTESİ'!$B$4:$H$1183,2,0)))</f>
      </c>
      <c r="D20" s="61">
        <f>IF(ISERROR(VLOOKUP(B20,'KAYIT LİSTESİ'!$B$4:$H$1183,4,0)),"",(VLOOKUP(B20,'KAYIT LİSTESİ'!$B$4:$H$1183,4,0)))</f>
      </c>
      <c r="E20" s="74">
        <f>IF(ISERROR(VLOOKUP(B20,'KAYIT LİSTESİ'!$B$4:$H$1183,5,0)),"",(VLOOKUP(B20,'KAYIT LİSTESİ'!$B$4:$H$1183,5,0)))</f>
      </c>
      <c r="F20" s="74">
        <f>IF(ISERROR(VLOOKUP(B20,'KAYIT LİSTESİ'!$B$4:$H$1183,6,0)),"",(VLOOKUP(B20,'KAYIT LİSTESİ'!$B$4:$H$1183,6,0)))</f>
      </c>
      <c r="G20" s="366"/>
      <c r="H20" s="366"/>
      <c r="I20" s="366"/>
      <c r="J20" s="367"/>
      <c r="K20" s="368"/>
      <c r="L20" s="368"/>
      <c r="M20" s="366"/>
      <c r="N20" s="369"/>
      <c r="O20" s="366"/>
      <c r="P20" s="368"/>
      <c r="Q20" s="368"/>
      <c r="R20" s="368"/>
      <c r="S20" s="366"/>
      <c r="T20" s="366"/>
      <c r="U20" s="366"/>
      <c r="V20" s="368"/>
      <c r="W20" s="368"/>
      <c r="X20" s="368"/>
      <c r="Y20" s="366"/>
      <c r="Z20" s="366"/>
      <c r="AA20" s="366"/>
      <c r="AB20" s="368"/>
      <c r="AC20" s="368"/>
      <c r="AD20" s="368"/>
      <c r="AE20" s="366"/>
      <c r="AF20" s="366"/>
      <c r="AG20" s="366"/>
      <c r="AH20" s="368"/>
      <c r="AI20" s="368"/>
      <c r="AJ20" s="368"/>
      <c r="AK20" s="366"/>
      <c r="AL20" s="366"/>
      <c r="AM20" s="366"/>
      <c r="AN20" s="368"/>
      <c r="AO20" s="368"/>
      <c r="AP20" s="368"/>
      <c r="AQ20" s="366"/>
      <c r="AR20" s="366"/>
      <c r="AS20" s="366"/>
      <c r="AT20" s="368"/>
      <c r="AU20" s="370"/>
      <c r="AV20" s="370"/>
      <c r="AW20" s="371"/>
      <c r="AX20" s="371"/>
      <c r="AY20" s="371"/>
      <c r="AZ20" s="370"/>
      <c r="BA20" s="370"/>
      <c r="BB20" s="370"/>
      <c r="BC20" s="371"/>
      <c r="BD20" s="371"/>
      <c r="BE20" s="371"/>
      <c r="BF20" s="370"/>
      <c r="BG20" s="370"/>
      <c r="BH20" s="370"/>
      <c r="BI20" s="371"/>
      <c r="BJ20" s="371"/>
      <c r="BK20" s="371"/>
      <c r="BL20" s="370"/>
      <c r="BM20" s="370"/>
      <c r="BN20" s="370"/>
      <c r="BO20" s="217"/>
      <c r="BP20" s="339"/>
      <c r="BQ20" s="73"/>
      <c r="BV20" s="312">
        <v>98</v>
      </c>
      <c r="BW20" s="310">
        <v>20</v>
      </c>
    </row>
    <row r="21" spans="1:75" s="18" customFormat="1" ht="66" customHeight="1">
      <c r="A21" s="75"/>
      <c r="B21" s="171" t="s">
        <v>107</v>
      </c>
      <c r="C21" s="336">
        <f>IF(ISERROR(VLOOKUP(B21,'KAYIT LİSTESİ'!$B$4:$H$1183,2,0)),"",(VLOOKUP(B21,'KAYIT LİSTESİ'!$B$4:$H$1183,2,0)))</f>
      </c>
      <c r="D21" s="61">
        <f>IF(ISERROR(VLOOKUP(B21,'KAYIT LİSTESİ'!$B$4:$H$1183,4,0)),"",(VLOOKUP(B21,'KAYIT LİSTESİ'!$B$4:$H$1183,4,0)))</f>
      </c>
      <c r="E21" s="74">
        <f>IF(ISERROR(VLOOKUP(B21,'KAYIT LİSTESİ'!$B$4:$H$1183,5,0)),"",(VLOOKUP(B21,'KAYIT LİSTESİ'!$B$4:$H$1183,5,0)))</f>
      </c>
      <c r="F21" s="74">
        <f>IF(ISERROR(VLOOKUP(B21,'KAYIT LİSTESİ'!$B$4:$H$1183,6,0)),"",(VLOOKUP(B21,'KAYIT LİSTESİ'!$B$4:$H$1183,6,0)))</f>
      </c>
      <c r="G21" s="366"/>
      <c r="H21" s="366"/>
      <c r="I21" s="366"/>
      <c r="J21" s="367"/>
      <c r="K21" s="368"/>
      <c r="L21" s="368"/>
      <c r="M21" s="366"/>
      <c r="N21" s="369"/>
      <c r="O21" s="366"/>
      <c r="P21" s="368"/>
      <c r="Q21" s="368"/>
      <c r="R21" s="368"/>
      <c r="S21" s="366"/>
      <c r="T21" s="366"/>
      <c r="U21" s="366"/>
      <c r="V21" s="368"/>
      <c r="W21" s="368"/>
      <c r="X21" s="368"/>
      <c r="Y21" s="366"/>
      <c r="Z21" s="366"/>
      <c r="AA21" s="366"/>
      <c r="AB21" s="368"/>
      <c r="AC21" s="368"/>
      <c r="AD21" s="368"/>
      <c r="AE21" s="366"/>
      <c r="AF21" s="366"/>
      <c r="AG21" s="366"/>
      <c r="AH21" s="368"/>
      <c r="AI21" s="368"/>
      <c r="AJ21" s="368"/>
      <c r="AK21" s="366"/>
      <c r="AL21" s="366"/>
      <c r="AM21" s="366"/>
      <c r="AN21" s="368"/>
      <c r="AO21" s="368"/>
      <c r="AP21" s="368"/>
      <c r="AQ21" s="366"/>
      <c r="AR21" s="366"/>
      <c r="AS21" s="366"/>
      <c r="AT21" s="368"/>
      <c r="AU21" s="370"/>
      <c r="AV21" s="370"/>
      <c r="AW21" s="371"/>
      <c r="AX21" s="371"/>
      <c r="AY21" s="371"/>
      <c r="AZ21" s="370"/>
      <c r="BA21" s="370"/>
      <c r="BB21" s="370"/>
      <c r="BC21" s="371"/>
      <c r="BD21" s="371"/>
      <c r="BE21" s="371"/>
      <c r="BF21" s="370"/>
      <c r="BG21" s="370"/>
      <c r="BH21" s="370"/>
      <c r="BI21" s="371"/>
      <c r="BJ21" s="371"/>
      <c r="BK21" s="371"/>
      <c r="BL21" s="370"/>
      <c r="BM21" s="370"/>
      <c r="BN21" s="370"/>
      <c r="BO21" s="217"/>
      <c r="BP21" s="339"/>
      <c r="BQ21" s="73"/>
      <c r="BV21" s="312">
        <v>100</v>
      </c>
      <c r="BW21" s="310">
        <v>21</v>
      </c>
    </row>
    <row r="22" spans="1:75" s="18" customFormat="1" ht="66" customHeight="1">
      <c r="A22" s="75"/>
      <c r="B22" s="171" t="s">
        <v>108</v>
      </c>
      <c r="C22" s="336">
        <f>IF(ISERROR(VLOOKUP(B22,'KAYIT LİSTESİ'!$B$4:$H$1183,2,0)),"",(VLOOKUP(B22,'KAYIT LİSTESİ'!$B$4:$H$1183,2,0)))</f>
      </c>
      <c r="D22" s="61">
        <f>IF(ISERROR(VLOOKUP(B22,'KAYIT LİSTESİ'!$B$4:$H$1183,4,0)),"",(VLOOKUP(B22,'KAYIT LİSTESİ'!$B$4:$H$1183,4,0)))</f>
      </c>
      <c r="E22" s="74">
        <f>IF(ISERROR(VLOOKUP(B22,'KAYIT LİSTESİ'!$B$4:$H$1183,5,0)),"",(VLOOKUP(B22,'KAYIT LİSTESİ'!$B$4:$H$1183,5,0)))</f>
      </c>
      <c r="F22" s="74">
        <f>IF(ISERROR(VLOOKUP(B22,'KAYIT LİSTESİ'!$B$4:$H$1183,6,0)),"",(VLOOKUP(B22,'KAYIT LİSTESİ'!$B$4:$H$1183,6,0)))</f>
      </c>
      <c r="G22" s="366"/>
      <c r="H22" s="366"/>
      <c r="I22" s="366"/>
      <c r="J22" s="367"/>
      <c r="K22" s="368"/>
      <c r="L22" s="368"/>
      <c r="M22" s="366"/>
      <c r="N22" s="369"/>
      <c r="O22" s="366"/>
      <c r="P22" s="368"/>
      <c r="Q22" s="368"/>
      <c r="R22" s="368"/>
      <c r="S22" s="366"/>
      <c r="T22" s="366"/>
      <c r="U22" s="366"/>
      <c r="V22" s="368"/>
      <c r="W22" s="368"/>
      <c r="X22" s="368"/>
      <c r="Y22" s="366"/>
      <c r="Z22" s="366"/>
      <c r="AA22" s="366"/>
      <c r="AB22" s="368"/>
      <c r="AC22" s="368"/>
      <c r="AD22" s="368"/>
      <c r="AE22" s="366"/>
      <c r="AF22" s="366"/>
      <c r="AG22" s="366"/>
      <c r="AH22" s="368"/>
      <c r="AI22" s="368"/>
      <c r="AJ22" s="368"/>
      <c r="AK22" s="366"/>
      <c r="AL22" s="366"/>
      <c r="AM22" s="366"/>
      <c r="AN22" s="368"/>
      <c r="AO22" s="368"/>
      <c r="AP22" s="368"/>
      <c r="AQ22" s="366"/>
      <c r="AR22" s="366"/>
      <c r="AS22" s="366"/>
      <c r="AT22" s="368"/>
      <c r="AU22" s="370"/>
      <c r="AV22" s="370"/>
      <c r="AW22" s="371"/>
      <c r="AX22" s="371"/>
      <c r="AY22" s="371"/>
      <c r="AZ22" s="370"/>
      <c r="BA22" s="370"/>
      <c r="BB22" s="370"/>
      <c r="BC22" s="371"/>
      <c r="BD22" s="371"/>
      <c r="BE22" s="371"/>
      <c r="BF22" s="370"/>
      <c r="BG22" s="370"/>
      <c r="BH22" s="370"/>
      <c r="BI22" s="371"/>
      <c r="BJ22" s="371"/>
      <c r="BK22" s="371"/>
      <c r="BL22" s="370"/>
      <c r="BM22" s="370"/>
      <c r="BN22" s="370"/>
      <c r="BO22" s="217"/>
      <c r="BP22" s="339"/>
      <c r="BQ22" s="73"/>
      <c r="BV22" s="312">
        <v>102</v>
      </c>
      <c r="BW22" s="310">
        <v>22</v>
      </c>
    </row>
    <row r="23" spans="1:75" s="18" customFormat="1" ht="66" customHeight="1">
      <c r="A23" s="75"/>
      <c r="B23" s="171" t="s">
        <v>109</v>
      </c>
      <c r="C23" s="336">
        <f>IF(ISERROR(VLOOKUP(B23,'KAYIT LİSTESİ'!$B$4:$H$1183,2,0)),"",(VLOOKUP(B23,'KAYIT LİSTESİ'!$B$4:$H$1183,2,0)))</f>
      </c>
      <c r="D23" s="61">
        <f>IF(ISERROR(VLOOKUP(B23,'KAYIT LİSTESİ'!$B$4:$H$1183,4,0)),"",(VLOOKUP(B23,'KAYIT LİSTESİ'!$B$4:$H$1183,4,0)))</f>
      </c>
      <c r="E23" s="74">
        <f>IF(ISERROR(VLOOKUP(B23,'KAYIT LİSTESİ'!$B$4:$H$1183,5,0)),"",(VLOOKUP(B23,'KAYIT LİSTESİ'!$B$4:$H$1183,5,0)))</f>
      </c>
      <c r="F23" s="74">
        <f>IF(ISERROR(VLOOKUP(B23,'KAYIT LİSTESİ'!$B$4:$H$1183,6,0)),"",(VLOOKUP(B23,'KAYIT LİSTESİ'!$B$4:$H$1183,6,0)))</f>
      </c>
      <c r="G23" s="366"/>
      <c r="H23" s="366"/>
      <c r="I23" s="366"/>
      <c r="J23" s="367"/>
      <c r="K23" s="368"/>
      <c r="L23" s="368"/>
      <c r="M23" s="366"/>
      <c r="N23" s="369"/>
      <c r="O23" s="366"/>
      <c r="P23" s="368"/>
      <c r="Q23" s="368"/>
      <c r="R23" s="368"/>
      <c r="S23" s="366"/>
      <c r="T23" s="366"/>
      <c r="U23" s="366"/>
      <c r="V23" s="368"/>
      <c r="W23" s="368"/>
      <c r="X23" s="368"/>
      <c r="Y23" s="366"/>
      <c r="Z23" s="366"/>
      <c r="AA23" s="366"/>
      <c r="AB23" s="368"/>
      <c r="AC23" s="368"/>
      <c r="AD23" s="368"/>
      <c r="AE23" s="366"/>
      <c r="AF23" s="366"/>
      <c r="AG23" s="366"/>
      <c r="AH23" s="368"/>
      <c r="AI23" s="368"/>
      <c r="AJ23" s="368"/>
      <c r="AK23" s="366"/>
      <c r="AL23" s="366"/>
      <c r="AM23" s="366"/>
      <c r="AN23" s="368"/>
      <c r="AO23" s="368"/>
      <c r="AP23" s="368"/>
      <c r="AQ23" s="366"/>
      <c r="AR23" s="366"/>
      <c r="AS23" s="366"/>
      <c r="AT23" s="368"/>
      <c r="AU23" s="370"/>
      <c r="AV23" s="370"/>
      <c r="AW23" s="371"/>
      <c r="AX23" s="371"/>
      <c r="AY23" s="371"/>
      <c r="AZ23" s="370"/>
      <c r="BA23" s="370"/>
      <c r="BB23" s="370"/>
      <c r="BC23" s="371"/>
      <c r="BD23" s="371"/>
      <c r="BE23" s="371"/>
      <c r="BF23" s="370"/>
      <c r="BG23" s="370"/>
      <c r="BH23" s="370"/>
      <c r="BI23" s="371"/>
      <c r="BJ23" s="371"/>
      <c r="BK23" s="371"/>
      <c r="BL23" s="370"/>
      <c r="BM23" s="370"/>
      <c r="BN23" s="370"/>
      <c r="BO23" s="217"/>
      <c r="BP23" s="339"/>
      <c r="BQ23" s="73"/>
      <c r="BV23" s="312">
        <v>104</v>
      </c>
      <c r="BW23" s="310">
        <v>23</v>
      </c>
    </row>
    <row r="24" spans="1:75" s="18" customFormat="1" ht="66" customHeight="1">
      <c r="A24" s="75"/>
      <c r="B24" s="171" t="s">
        <v>110</v>
      </c>
      <c r="C24" s="336">
        <f>IF(ISERROR(VLOOKUP(B24,'KAYIT LİSTESİ'!$B$4:$H$1183,2,0)),"",(VLOOKUP(B24,'KAYIT LİSTESİ'!$B$4:$H$1183,2,0)))</f>
      </c>
      <c r="D24" s="61">
        <f>IF(ISERROR(VLOOKUP(B24,'KAYIT LİSTESİ'!$B$4:$H$1183,4,0)),"",(VLOOKUP(B24,'KAYIT LİSTESİ'!$B$4:$H$1183,4,0)))</f>
      </c>
      <c r="E24" s="74">
        <f>IF(ISERROR(VLOOKUP(B24,'KAYIT LİSTESİ'!$B$4:$H$1183,5,0)),"",(VLOOKUP(B24,'KAYIT LİSTESİ'!$B$4:$H$1183,5,0)))</f>
      </c>
      <c r="F24" s="74">
        <f>IF(ISERROR(VLOOKUP(B24,'KAYIT LİSTESİ'!$B$4:$H$1183,6,0)),"",(VLOOKUP(B24,'KAYIT LİSTESİ'!$B$4:$H$1183,6,0)))</f>
      </c>
      <c r="G24" s="366"/>
      <c r="H24" s="366"/>
      <c r="I24" s="366"/>
      <c r="J24" s="367"/>
      <c r="K24" s="368"/>
      <c r="L24" s="368"/>
      <c r="M24" s="366"/>
      <c r="N24" s="369"/>
      <c r="O24" s="366"/>
      <c r="P24" s="368"/>
      <c r="Q24" s="368"/>
      <c r="R24" s="368"/>
      <c r="S24" s="366"/>
      <c r="T24" s="366"/>
      <c r="U24" s="366"/>
      <c r="V24" s="368"/>
      <c r="W24" s="368"/>
      <c r="X24" s="368"/>
      <c r="Y24" s="366"/>
      <c r="Z24" s="366"/>
      <c r="AA24" s="366"/>
      <c r="AB24" s="368"/>
      <c r="AC24" s="368"/>
      <c r="AD24" s="368"/>
      <c r="AE24" s="366"/>
      <c r="AF24" s="366"/>
      <c r="AG24" s="366"/>
      <c r="AH24" s="368"/>
      <c r="AI24" s="368"/>
      <c r="AJ24" s="368"/>
      <c r="AK24" s="366"/>
      <c r="AL24" s="366"/>
      <c r="AM24" s="366"/>
      <c r="AN24" s="368"/>
      <c r="AO24" s="368"/>
      <c r="AP24" s="368"/>
      <c r="AQ24" s="366"/>
      <c r="AR24" s="366"/>
      <c r="AS24" s="366"/>
      <c r="AT24" s="368"/>
      <c r="AU24" s="370"/>
      <c r="AV24" s="370"/>
      <c r="AW24" s="371"/>
      <c r="AX24" s="371"/>
      <c r="AY24" s="371"/>
      <c r="AZ24" s="370"/>
      <c r="BA24" s="370"/>
      <c r="BB24" s="370"/>
      <c r="BC24" s="371"/>
      <c r="BD24" s="371"/>
      <c r="BE24" s="371"/>
      <c r="BF24" s="370"/>
      <c r="BG24" s="370"/>
      <c r="BH24" s="370"/>
      <c r="BI24" s="371"/>
      <c r="BJ24" s="371"/>
      <c r="BK24" s="371"/>
      <c r="BL24" s="370"/>
      <c r="BM24" s="370"/>
      <c r="BN24" s="370"/>
      <c r="BO24" s="217"/>
      <c r="BP24" s="339"/>
      <c r="BQ24" s="73"/>
      <c r="BV24" s="312">
        <v>106</v>
      </c>
      <c r="BW24" s="310">
        <v>24</v>
      </c>
    </row>
    <row r="25" spans="1:75" s="18" customFormat="1" ht="66" customHeight="1">
      <c r="A25" s="75"/>
      <c r="B25" s="171" t="s">
        <v>111</v>
      </c>
      <c r="C25" s="336">
        <f>IF(ISERROR(VLOOKUP(B25,'KAYIT LİSTESİ'!$B$4:$H$1183,2,0)),"",(VLOOKUP(B25,'KAYIT LİSTESİ'!$B$4:$H$1183,2,0)))</f>
      </c>
      <c r="D25" s="61">
        <f>IF(ISERROR(VLOOKUP(B25,'KAYIT LİSTESİ'!$B$4:$H$1183,4,0)),"",(VLOOKUP(B25,'KAYIT LİSTESİ'!$B$4:$H$1183,4,0)))</f>
      </c>
      <c r="E25" s="74">
        <f>IF(ISERROR(VLOOKUP(B25,'KAYIT LİSTESİ'!$B$4:$H$1183,5,0)),"",(VLOOKUP(B25,'KAYIT LİSTESİ'!$B$4:$H$1183,5,0)))</f>
      </c>
      <c r="F25" s="74">
        <f>IF(ISERROR(VLOOKUP(B25,'KAYIT LİSTESİ'!$B$4:$H$1183,6,0)),"",(VLOOKUP(B25,'KAYIT LİSTESİ'!$B$4:$H$1183,6,0)))</f>
      </c>
      <c r="G25" s="366"/>
      <c r="H25" s="366"/>
      <c r="I25" s="366"/>
      <c r="J25" s="367"/>
      <c r="K25" s="368"/>
      <c r="L25" s="368"/>
      <c r="M25" s="366"/>
      <c r="N25" s="369"/>
      <c r="O25" s="366"/>
      <c r="P25" s="368"/>
      <c r="Q25" s="368"/>
      <c r="R25" s="368"/>
      <c r="S25" s="366"/>
      <c r="T25" s="366"/>
      <c r="U25" s="366"/>
      <c r="V25" s="368"/>
      <c r="W25" s="368"/>
      <c r="X25" s="368"/>
      <c r="Y25" s="366"/>
      <c r="Z25" s="366"/>
      <c r="AA25" s="366"/>
      <c r="AB25" s="368"/>
      <c r="AC25" s="368"/>
      <c r="AD25" s="368"/>
      <c r="AE25" s="366"/>
      <c r="AF25" s="366"/>
      <c r="AG25" s="366"/>
      <c r="AH25" s="368"/>
      <c r="AI25" s="368"/>
      <c r="AJ25" s="368"/>
      <c r="AK25" s="366"/>
      <c r="AL25" s="366"/>
      <c r="AM25" s="366"/>
      <c r="AN25" s="368"/>
      <c r="AO25" s="368"/>
      <c r="AP25" s="368"/>
      <c r="AQ25" s="366"/>
      <c r="AR25" s="366"/>
      <c r="AS25" s="366"/>
      <c r="AT25" s="368"/>
      <c r="AU25" s="370"/>
      <c r="AV25" s="370"/>
      <c r="AW25" s="371"/>
      <c r="AX25" s="371"/>
      <c r="AY25" s="371"/>
      <c r="AZ25" s="370"/>
      <c r="BA25" s="370"/>
      <c r="BB25" s="370"/>
      <c r="BC25" s="371"/>
      <c r="BD25" s="371"/>
      <c r="BE25" s="371"/>
      <c r="BF25" s="370"/>
      <c r="BG25" s="370"/>
      <c r="BH25" s="370"/>
      <c r="BI25" s="371"/>
      <c r="BJ25" s="371"/>
      <c r="BK25" s="371"/>
      <c r="BL25" s="370"/>
      <c r="BM25" s="370"/>
      <c r="BN25" s="370"/>
      <c r="BO25" s="217"/>
      <c r="BP25" s="339"/>
      <c r="BQ25" s="73"/>
      <c r="BV25" s="312">
        <v>108</v>
      </c>
      <c r="BW25" s="310">
        <v>25</v>
      </c>
    </row>
    <row r="26" spans="1:75" s="18" customFormat="1" ht="66" customHeight="1">
      <c r="A26" s="75"/>
      <c r="B26" s="171" t="s">
        <v>112</v>
      </c>
      <c r="C26" s="336">
        <f>IF(ISERROR(VLOOKUP(B26,'KAYIT LİSTESİ'!$B$4:$H$1183,2,0)),"",(VLOOKUP(B26,'KAYIT LİSTESİ'!$B$4:$H$1183,2,0)))</f>
      </c>
      <c r="D26" s="61">
        <f>IF(ISERROR(VLOOKUP(B26,'KAYIT LİSTESİ'!$B$4:$H$1183,4,0)),"",(VLOOKUP(B26,'KAYIT LİSTESİ'!$B$4:$H$1183,4,0)))</f>
      </c>
      <c r="E26" s="74">
        <f>IF(ISERROR(VLOOKUP(B26,'KAYIT LİSTESİ'!$B$4:$H$1183,5,0)),"",(VLOOKUP(B26,'KAYIT LİSTESİ'!$B$4:$H$1183,5,0)))</f>
      </c>
      <c r="F26" s="74">
        <f>IF(ISERROR(VLOOKUP(B26,'KAYIT LİSTESİ'!$B$4:$H$1183,6,0)),"",(VLOOKUP(B26,'KAYIT LİSTESİ'!$B$4:$H$1183,6,0)))</f>
      </c>
      <c r="G26" s="366"/>
      <c r="H26" s="366"/>
      <c r="I26" s="366"/>
      <c r="J26" s="367"/>
      <c r="K26" s="368"/>
      <c r="L26" s="368"/>
      <c r="M26" s="366"/>
      <c r="N26" s="369"/>
      <c r="O26" s="366"/>
      <c r="P26" s="368"/>
      <c r="Q26" s="368"/>
      <c r="R26" s="368"/>
      <c r="S26" s="366"/>
      <c r="T26" s="366"/>
      <c r="U26" s="366"/>
      <c r="V26" s="368"/>
      <c r="W26" s="368"/>
      <c r="X26" s="368"/>
      <c r="Y26" s="366"/>
      <c r="Z26" s="366"/>
      <c r="AA26" s="366"/>
      <c r="AB26" s="368"/>
      <c r="AC26" s="368"/>
      <c r="AD26" s="368"/>
      <c r="AE26" s="366"/>
      <c r="AF26" s="366"/>
      <c r="AG26" s="366"/>
      <c r="AH26" s="368"/>
      <c r="AI26" s="368"/>
      <c r="AJ26" s="368"/>
      <c r="AK26" s="366"/>
      <c r="AL26" s="366"/>
      <c r="AM26" s="366"/>
      <c r="AN26" s="368"/>
      <c r="AO26" s="368"/>
      <c r="AP26" s="368"/>
      <c r="AQ26" s="366"/>
      <c r="AR26" s="366"/>
      <c r="AS26" s="366"/>
      <c r="AT26" s="368"/>
      <c r="AU26" s="370"/>
      <c r="AV26" s="370"/>
      <c r="AW26" s="371"/>
      <c r="AX26" s="371"/>
      <c r="AY26" s="371"/>
      <c r="AZ26" s="370"/>
      <c r="BA26" s="370"/>
      <c r="BB26" s="370"/>
      <c r="BC26" s="371"/>
      <c r="BD26" s="371"/>
      <c r="BE26" s="371"/>
      <c r="BF26" s="370"/>
      <c r="BG26" s="370"/>
      <c r="BH26" s="370"/>
      <c r="BI26" s="371"/>
      <c r="BJ26" s="371"/>
      <c r="BK26" s="371"/>
      <c r="BL26" s="370"/>
      <c r="BM26" s="370"/>
      <c r="BN26" s="370"/>
      <c r="BO26" s="217"/>
      <c r="BP26" s="339"/>
      <c r="BQ26" s="73"/>
      <c r="BV26" s="312">
        <v>110</v>
      </c>
      <c r="BW26" s="310">
        <v>26</v>
      </c>
    </row>
    <row r="27" spans="1:75" s="18" customFormat="1" ht="66" customHeight="1">
      <c r="A27" s="75"/>
      <c r="B27" s="171" t="s">
        <v>113</v>
      </c>
      <c r="C27" s="336">
        <f>IF(ISERROR(VLOOKUP(B27,'KAYIT LİSTESİ'!$B$4:$H$1183,2,0)),"",(VLOOKUP(B27,'KAYIT LİSTESİ'!$B$4:$H$1183,2,0)))</f>
      </c>
      <c r="D27" s="61">
        <f>IF(ISERROR(VLOOKUP(B27,'KAYIT LİSTESİ'!$B$4:$H$1183,4,0)),"",(VLOOKUP(B27,'KAYIT LİSTESİ'!$B$4:$H$1183,4,0)))</f>
      </c>
      <c r="E27" s="74">
        <f>IF(ISERROR(VLOOKUP(B27,'KAYIT LİSTESİ'!$B$4:$H$1183,5,0)),"",(VLOOKUP(B27,'KAYIT LİSTESİ'!$B$4:$H$1183,5,0)))</f>
      </c>
      <c r="F27" s="74">
        <f>IF(ISERROR(VLOOKUP(B27,'KAYIT LİSTESİ'!$B$4:$H$1183,6,0)),"",(VLOOKUP(B27,'KAYIT LİSTESİ'!$B$4:$H$1183,6,0)))</f>
      </c>
      <c r="G27" s="366"/>
      <c r="H27" s="366"/>
      <c r="I27" s="366"/>
      <c r="J27" s="367"/>
      <c r="K27" s="368"/>
      <c r="L27" s="368"/>
      <c r="M27" s="366"/>
      <c r="N27" s="369"/>
      <c r="O27" s="366"/>
      <c r="P27" s="368"/>
      <c r="Q27" s="368"/>
      <c r="R27" s="368"/>
      <c r="S27" s="366"/>
      <c r="T27" s="366"/>
      <c r="U27" s="366"/>
      <c r="V27" s="368"/>
      <c r="W27" s="368"/>
      <c r="X27" s="368"/>
      <c r="Y27" s="366"/>
      <c r="Z27" s="366"/>
      <c r="AA27" s="366"/>
      <c r="AB27" s="368"/>
      <c r="AC27" s="368"/>
      <c r="AD27" s="368"/>
      <c r="AE27" s="366"/>
      <c r="AF27" s="366"/>
      <c r="AG27" s="366"/>
      <c r="AH27" s="368"/>
      <c r="AI27" s="368"/>
      <c r="AJ27" s="368"/>
      <c r="AK27" s="366"/>
      <c r="AL27" s="366"/>
      <c r="AM27" s="366"/>
      <c r="AN27" s="368"/>
      <c r="AO27" s="368"/>
      <c r="AP27" s="368"/>
      <c r="AQ27" s="366"/>
      <c r="AR27" s="366"/>
      <c r="AS27" s="366"/>
      <c r="AT27" s="368"/>
      <c r="AU27" s="370"/>
      <c r="AV27" s="370"/>
      <c r="AW27" s="371"/>
      <c r="AX27" s="371"/>
      <c r="AY27" s="371"/>
      <c r="AZ27" s="370"/>
      <c r="BA27" s="370"/>
      <c r="BB27" s="370"/>
      <c r="BC27" s="371"/>
      <c r="BD27" s="371"/>
      <c r="BE27" s="371"/>
      <c r="BF27" s="370"/>
      <c r="BG27" s="370"/>
      <c r="BH27" s="370"/>
      <c r="BI27" s="371"/>
      <c r="BJ27" s="371"/>
      <c r="BK27" s="371"/>
      <c r="BL27" s="370"/>
      <c r="BM27" s="370"/>
      <c r="BN27" s="370"/>
      <c r="BO27" s="217"/>
      <c r="BP27" s="339"/>
      <c r="BQ27" s="73"/>
      <c r="BV27" s="312">
        <v>112</v>
      </c>
      <c r="BW27" s="310">
        <v>27</v>
      </c>
    </row>
    <row r="28" spans="5:75" ht="9" customHeight="1">
      <c r="E28" s="58"/>
      <c r="BV28" s="312">
        <v>123</v>
      </c>
      <c r="BW28" s="310">
        <v>33</v>
      </c>
    </row>
    <row r="29" spans="1:75" s="80" customFormat="1" ht="20.25">
      <c r="A29" s="76" t="s">
        <v>23</v>
      </c>
      <c r="B29" s="76"/>
      <c r="C29" s="76"/>
      <c r="D29" s="77"/>
      <c r="E29" s="78"/>
      <c r="F29" s="79" t="s">
        <v>0</v>
      </c>
      <c r="J29" s="80" t="s">
        <v>1</v>
      </c>
      <c r="S29" s="80" t="s">
        <v>2</v>
      </c>
      <c r="AA29" s="80" t="s">
        <v>3</v>
      </c>
      <c r="AL29" s="80" t="s">
        <v>3</v>
      </c>
      <c r="BO29" s="81" t="s">
        <v>3</v>
      </c>
      <c r="BP29" s="79"/>
      <c r="BQ29" s="79"/>
      <c r="BV29" s="312">
        <v>124</v>
      </c>
      <c r="BW29" s="310">
        <v>34</v>
      </c>
    </row>
    <row r="30" spans="5:75" ht="20.25">
      <c r="E30" s="58"/>
      <c r="BV30" s="312">
        <v>125</v>
      </c>
      <c r="BW30" s="310">
        <v>35</v>
      </c>
    </row>
    <row r="31" spans="5:75" ht="20.25">
      <c r="E31" s="58"/>
      <c r="BV31" s="312">
        <v>126</v>
      </c>
      <c r="BW31" s="310">
        <v>36</v>
      </c>
    </row>
    <row r="32" spans="5:75" ht="20.25">
      <c r="E32" s="58"/>
      <c r="BV32" s="312">
        <v>127</v>
      </c>
      <c r="BW32" s="310">
        <v>37</v>
      </c>
    </row>
    <row r="33" spans="74:75" ht="20.25">
      <c r="BV33" s="312">
        <v>128</v>
      </c>
      <c r="BW33" s="310">
        <v>38</v>
      </c>
    </row>
    <row r="34" spans="74:75" ht="20.25">
      <c r="BV34" s="312">
        <v>129</v>
      </c>
      <c r="BW34" s="310">
        <v>39</v>
      </c>
    </row>
    <row r="35" spans="74:75" ht="20.25">
      <c r="BV35" s="312">
        <v>130</v>
      </c>
      <c r="BW35" s="310">
        <v>40</v>
      </c>
    </row>
    <row r="36" spans="74:75" ht="20.25">
      <c r="BV36" s="312">
        <v>131</v>
      </c>
      <c r="BW36" s="310">
        <v>41</v>
      </c>
    </row>
    <row r="37" spans="74:75" ht="20.25">
      <c r="BV37" s="312">
        <v>132</v>
      </c>
      <c r="BW37" s="310">
        <v>42</v>
      </c>
    </row>
    <row r="38" spans="74:75" ht="20.25">
      <c r="BV38" s="312">
        <v>133</v>
      </c>
      <c r="BW38" s="310">
        <v>43</v>
      </c>
    </row>
    <row r="39" spans="74:75" ht="20.25">
      <c r="BV39" s="312">
        <v>134</v>
      </c>
      <c r="BW39" s="310">
        <v>44</v>
      </c>
    </row>
    <row r="40" spans="74:75" ht="20.25">
      <c r="BV40" s="312">
        <v>135</v>
      </c>
      <c r="BW40" s="310">
        <v>45</v>
      </c>
    </row>
    <row r="41" spans="74:75" ht="20.25">
      <c r="BV41" s="312">
        <v>136</v>
      </c>
      <c r="BW41" s="310">
        <v>46</v>
      </c>
    </row>
    <row r="42" spans="74:75" ht="20.25">
      <c r="BV42" s="312">
        <v>137</v>
      </c>
      <c r="BW42" s="310">
        <v>47</v>
      </c>
    </row>
    <row r="43" spans="74:75" ht="20.25">
      <c r="BV43" s="312">
        <v>138</v>
      </c>
      <c r="BW43" s="310">
        <v>48</v>
      </c>
    </row>
    <row r="44" spans="74:75" ht="20.25">
      <c r="BV44" s="312">
        <v>139</v>
      </c>
      <c r="BW44" s="310">
        <v>49</v>
      </c>
    </row>
    <row r="45" spans="74:75" ht="20.25">
      <c r="BV45" s="312">
        <v>140</v>
      </c>
      <c r="BW45" s="310">
        <v>50</v>
      </c>
    </row>
    <row r="46" spans="74:75" ht="20.25">
      <c r="BV46" s="312">
        <v>141</v>
      </c>
      <c r="BW46" s="310">
        <v>51</v>
      </c>
    </row>
    <row r="47" spans="74:75" ht="20.25">
      <c r="BV47" s="312">
        <v>142</v>
      </c>
      <c r="BW47" s="310">
        <v>52</v>
      </c>
    </row>
    <row r="48" spans="74:75" ht="20.25">
      <c r="BV48" s="312">
        <v>143</v>
      </c>
      <c r="BW48" s="310">
        <v>53</v>
      </c>
    </row>
    <row r="49" spans="74:75" ht="20.25">
      <c r="BV49" s="312">
        <v>144</v>
      </c>
      <c r="BW49" s="310">
        <v>54</v>
      </c>
    </row>
    <row r="50" spans="74:75" ht="20.25">
      <c r="BV50" s="312">
        <v>145</v>
      </c>
      <c r="BW50" s="310">
        <v>55</v>
      </c>
    </row>
    <row r="51" spans="74:75" ht="20.25">
      <c r="BV51" s="312">
        <v>146</v>
      </c>
      <c r="BW51" s="310">
        <v>56</v>
      </c>
    </row>
    <row r="52" spans="74:75" ht="20.25">
      <c r="BV52" s="312">
        <v>147</v>
      </c>
      <c r="BW52" s="310">
        <v>57</v>
      </c>
    </row>
    <row r="53" spans="74:75" ht="20.25">
      <c r="BV53" s="312">
        <v>148</v>
      </c>
      <c r="BW53" s="310">
        <v>58</v>
      </c>
    </row>
    <row r="54" spans="74:75" ht="20.25">
      <c r="BV54" s="312">
        <v>149</v>
      </c>
      <c r="BW54" s="310">
        <v>59</v>
      </c>
    </row>
    <row r="55" spans="74:75" ht="20.25">
      <c r="BV55" s="312">
        <v>150</v>
      </c>
      <c r="BW55" s="310">
        <v>60</v>
      </c>
    </row>
    <row r="56" spans="74:75" ht="20.25">
      <c r="BV56" s="312">
        <v>151</v>
      </c>
      <c r="BW56" s="310">
        <v>61</v>
      </c>
    </row>
    <row r="57" spans="74:75" ht="20.25">
      <c r="BV57" s="312">
        <v>152</v>
      </c>
      <c r="BW57" s="310">
        <v>62</v>
      </c>
    </row>
    <row r="58" spans="74:75" ht="20.25">
      <c r="BV58" s="312">
        <v>153</v>
      </c>
      <c r="BW58" s="310">
        <v>63</v>
      </c>
    </row>
    <row r="59" spans="74:75" ht="20.25">
      <c r="BV59" s="312">
        <v>154</v>
      </c>
      <c r="BW59" s="310">
        <v>64</v>
      </c>
    </row>
    <row r="60" spans="74:75" ht="20.25">
      <c r="BV60" s="312">
        <v>155</v>
      </c>
      <c r="BW60" s="310">
        <v>65</v>
      </c>
    </row>
    <row r="61" spans="74:75" ht="20.25">
      <c r="BV61" s="312">
        <v>156</v>
      </c>
      <c r="BW61" s="310">
        <v>66</v>
      </c>
    </row>
    <row r="62" spans="74:75" ht="20.25">
      <c r="BV62" s="312">
        <v>157</v>
      </c>
      <c r="BW62" s="310">
        <v>67</v>
      </c>
    </row>
    <row r="63" spans="74:75" ht="20.25">
      <c r="BV63" s="312">
        <v>158</v>
      </c>
      <c r="BW63" s="310">
        <v>68</v>
      </c>
    </row>
    <row r="64" spans="74:75" ht="20.25">
      <c r="BV64" s="312">
        <v>159</v>
      </c>
      <c r="BW64" s="310">
        <v>69</v>
      </c>
    </row>
    <row r="65" spans="74:75" ht="20.25">
      <c r="BV65" s="312">
        <v>160</v>
      </c>
      <c r="BW65" s="310">
        <v>70</v>
      </c>
    </row>
    <row r="66" spans="74:75" ht="20.25">
      <c r="BV66" s="312">
        <v>161</v>
      </c>
      <c r="BW66" s="310">
        <v>71</v>
      </c>
    </row>
    <row r="67" spans="74:75" ht="20.25">
      <c r="BV67" s="312">
        <v>162</v>
      </c>
      <c r="BW67" s="310">
        <v>72</v>
      </c>
    </row>
    <row r="68" spans="74:75" ht="20.25">
      <c r="BV68" s="312">
        <v>163</v>
      </c>
      <c r="BW68" s="310">
        <v>73</v>
      </c>
    </row>
    <row r="69" spans="74:75" ht="20.25">
      <c r="BV69" s="312">
        <v>164</v>
      </c>
      <c r="BW69" s="310">
        <v>74</v>
      </c>
    </row>
    <row r="70" spans="74:75" ht="20.25">
      <c r="BV70" s="312">
        <v>165</v>
      </c>
      <c r="BW70" s="310">
        <v>75</v>
      </c>
    </row>
    <row r="71" spans="74:75" ht="20.25">
      <c r="BV71" s="312">
        <v>166</v>
      </c>
      <c r="BW71" s="310">
        <v>76</v>
      </c>
    </row>
    <row r="72" spans="74:75" ht="20.25">
      <c r="BV72" s="312">
        <v>167</v>
      </c>
      <c r="BW72" s="310">
        <v>77</v>
      </c>
    </row>
    <row r="73" spans="74:75" ht="20.25">
      <c r="BV73" s="312">
        <v>168</v>
      </c>
      <c r="BW73" s="310">
        <v>78</v>
      </c>
    </row>
    <row r="74" spans="74:75" ht="20.25">
      <c r="BV74" s="312">
        <v>169</v>
      </c>
      <c r="BW74" s="310">
        <v>79</v>
      </c>
    </row>
    <row r="75" spans="74:75" ht="20.25">
      <c r="BV75" s="312">
        <v>170</v>
      </c>
      <c r="BW75" s="310">
        <v>80</v>
      </c>
    </row>
    <row r="76" spans="74:75" ht="20.25">
      <c r="BV76" s="312">
        <v>171</v>
      </c>
      <c r="BW76" s="310">
        <v>81</v>
      </c>
    </row>
    <row r="77" spans="74:75" ht="20.25">
      <c r="BV77" s="312">
        <v>172</v>
      </c>
      <c r="BW77" s="310">
        <v>82</v>
      </c>
    </row>
    <row r="78" spans="74:75" ht="20.25">
      <c r="BV78" s="312">
        <v>173</v>
      </c>
      <c r="BW78" s="310">
        <v>83</v>
      </c>
    </row>
    <row r="79" spans="74:75" ht="20.25">
      <c r="BV79" s="312">
        <v>174</v>
      </c>
      <c r="BW79" s="310">
        <v>84</v>
      </c>
    </row>
    <row r="80" spans="74:75" ht="20.25">
      <c r="BV80" s="312">
        <v>175</v>
      </c>
      <c r="BW80" s="310">
        <v>85</v>
      </c>
    </row>
    <row r="81" spans="74:75" ht="20.25">
      <c r="BV81" s="312">
        <v>176</v>
      </c>
      <c r="BW81" s="310">
        <v>86</v>
      </c>
    </row>
    <row r="82" spans="74:75" ht="20.25">
      <c r="BV82" s="312">
        <v>177</v>
      </c>
      <c r="BW82" s="310">
        <v>87</v>
      </c>
    </row>
    <row r="83" spans="74:75" ht="20.25">
      <c r="BV83" s="312">
        <v>178</v>
      </c>
      <c r="BW83" s="310">
        <v>88</v>
      </c>
    </row>
    <row r="84" spans="74:75" ht="20.25">
      <c r="BV84" s="312">
        <v>179</v>
      </c>
      <c r="BW84" s="310">
        <v>89</v>
      </c>
    </row>
    <row r="85" spans="74:75" ht="20.25">
      <c r="BV85" s="312">
        <v>180</v>
      </c>
      <c r="BW85" s="310">
        <v>90</v>
      </c>
    </row>
    <row r="86" ht="20.25">
      <c r="BW86" s="310">
        <v>91</v>
      </c>
    </row>
    <row r="87" spans="74:75" ht="20.25">
      <c r="BV87" s="312">
        <v>181</v>
      </c>
      <c r="BW87" s="310">
        <v>92</v>
      </c>
    </row>
    <row r="88" ht="20.25">
      <c r="BW88" s="310">
        <v>93</v>
      </c>
    </row>
    <row r="89" spans="74:75" ht="20.25">
      <c r="BV89" s="312">
        <v>182</v>
      </c>
      <c r="BW89" s="310">
        <v>94</v>
      </c>
    </row>
    <row r="90" ht="20.25">
      <c r="BW90" s="310">
        <v>95</v>
      </c>
    </row>
    <row r="91" spans="74:75" ht="20.25">
      <c r="BV91" s="311">
        <v>183</v>
      </c>
      <c r="BW91" s="309">
        <v>96</v>
      </c>
    </row>
    <row r="92" spans="74:75" ht="20.25">
      <c r="BV92" s="311"/>
      <c r="BW92" s="309">
        <v>97</v>
      </c>
    </row>
    <row r="93" spans="74:75" ht="20.25">
      <c r="BV93" s="311">
        <v>184</v>
      </c>
      <c r="BW93" s="309">
        <v>98</v>
      </c>
    </row>
    <row r="94" spans="74:75" ht="20.25">
      <c r="BV94" s="311"/>
      <c r="BW94" s="309">
        <v>99</v>
      </c>
    </row>
    <row r="95" spans="74:75" ht="20.25">
      <c r="BV95" s="311">
        <v>185</v>
      </c>
      <c r="BW95" s="309">
        <v>100</v>
      </c>
    </row>
  </sheetData>
  <sheetProtection/>
  <mergeCells count="44">
    <mergeCell ref="A1:BQ1"/>
    <mergeCell ref="A2:BQ2"/>
    <mergeCell ref="A3:D3"/>
    <mergeCell ref="E3:F3"/>
    <mergeCell ref="U3:X3"/>
    <mergeCell ref="AA3:AE3"/>
    <mergeCell ref="AF3:AJ3"/>
    <mergeCell ref="AW3:BB3"/>
    <mergeCell ref="BC3:BQ3"/>
    <mergeCell ref="F6:F7"/>
    <mergeCell ref="M7:O7"/>
    <mergeCell ref="A4:D4"/>
    <mergeCell ref="E4:F4"/>
    <mergeCell ref="B6:B7"/>
    <mergeCell ref="C6:C7"/>
    <mergeCell ref="D6:D7"/>
    <mergeCell ref="E6:E7"/>
    <mergeCell ref="G6:BN6"/>
    <mergeCell ref="AH7:AJ7"/>
    <mergeCell ref="BO5:BQ5"/>
    <mergeCell ref="BI7:BK7"/>
    <mergeCell ref="BL7:BN7"/>
    <mergeCell ref="AQ7:AS7"/>
    <mergeCell ref="AT7:AV7"/>
    <mergeCell ref="BO6:BO7"/>
    <mergeCell ref="AW4:BB4"/>
    <mergeCell ref="BC4:BQ4"/>
    <mergeCell ref="A6:A7"/>
    <mergeCell ref="BP6:BP7"/>
    <mergeCell ref="BQ6:BQ7"/>
    <mergeCell ref="AW7:AY7"/>
    <mergeCell ref="AZ7:BB7"/>
    <mergeCell ref="BC7:BE7"/>
    <mergeCell ref="BF7:BH7"/>
    <mergeCell ref="AK7:AM7"/>
    <mergeCell ref="AN7:AP7"/>
    <mergeCell ref="G7:I7"/>
    <mergeCell ref="J7:L7"/>
    <mergeCell ref="V7:X7"/>
    <mergeCell ref="Y7:AA7"/>
    <mergeCell ref="P7:R7"/>
    <mergeCell ref="AB7:AD7"/>
    <mergeCell ref="AE7:AG7"/>
    <mergeCell ref="S7:U7"/>
  </mergeCells>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1" r:id="rId2"/>
  <ignoredErrors>
    <ignoredError sqref="E4 A2 BO5" unlockedFormula="1"/>
  </ignoredErrors>
  <drawing r:id="rId1"/>
</worksheet>
</file>

<file path=xl/worksheets/sheet11.xml><?xml version="1.0" encoding="utf-8"?>
<worksheet xmlns="http://schemas.openxmlformats.org/spreadsheetml/2006/main" xmlns:r="http://schemas.openxmlformats.org/officeDocument/2006/relationships">
  <sheetPr>
    <tabColor rgb="FFFFC000"/>
  </sheetPr>
  <dimension ref="A1:R85"/>
  <sheetViews>
    <sheetView view="pageBreakPreview" zoomScale="80" zoomScaleSheetLayoutView="80" zoomScalePageLayoutView="0" workbookViewId="0" topLeftCell="A3">
      <selection activeCell="F10" sqref="F10"/>
    </sheetView>
  </sheetViews>
  <sheetFormatPr defaultColWidth="9.140625" defaultRowHeight="12.75"/>
  <cols>
    <col min="1" max="1" width="6.00390625" style="94" customWidth="1"/>
    <col min="2" max="2" width="16.7109375" style="94" hidden="1" customWidth="1"/>
    <col min="3" max="3" width="7.00390625" style="94" customWidth="1"/>
    <col min="4" max="4" width="13.57421875" style="95" customWidth="1"/>
    <col min="5" max="5" width="21.7109375" style="94" bestFit="1" customWidth="1"/>
    <col min="6" max="6" width="43.57421875" style="2" bestFit="1" customWidth="1"/>
    <col min="7" max="7" width="10.8515625" style="2" customWidth="1"/>
    <col min="8" max="12" width="10.7109375" style="2" customWidth="1"/>
    <col min="13" max="13" width="10.8515625" style="2" customWidth="1"/>
    <col min="14" max="14" width="10.57421875" style="96" customWidth="1"/>
    <col min="15" max="15" width="7.7109375" style="94" customWidth="1"/>
    <col min="16" max="16" width="9.57421875" style="94" customWidth="1"/>
    <col min="17" max="17" width="9.140625" style="316" hidden="1" customWidth="1"/>
    <col min="18" max="18" width="9.140625" style="313" hidden="1" customWidth="1"/>
    <col min="19" max="16384" width="9.140625" style="2" customWidth="1"/>
  </cols>
  <sheetData>
    <row r="1" spans="1:18" ht="48.75" customHeight="1">
      <c r="A1" s="517" t="str">
        <f>'YARIŞMA BİLGİLERİ'!A2:K2</f>
        <v>Türkiye Atletizm Federasyonu
Ankara Atletizm İl Temsilciliği</v>
      </c>
      <c r="B1" s="517"/>
      <c r="C1" s="517"/>
      <c r="D1" s="517"/>
      <c r="E1" s="517"/>
      <c r="F1" s="517"/>
      <c r="G1" s="517"/>
      <c r="H1" s="517"/>
      <c r="I1" s="517"/>
      <c r="J1" s="517"/>
      <c r="K1" s="517"/>
      <c r="L1" s="517"/>
      <c r="M1" s="517"/>
      <c r="N1" s="517"/>
      <c r="O1" s="517"/>
      <c r="P1" s="517"/>
      <c r="Q1" s="316">
        <v>159</v>
      </c>
      <c r="R1" s="313">
        <v>1</v>
      </c>
    </row>
    <row r="2" spans="1:18" ht="25.5" customHeight="1">
      <c r="A2" s="518" t="str">
        <f>'YARIŞMA BİLGİLERİ'!A14:K14</f>
        <v>1.Lig 1.Kademe Yarışmaları</v>
      </c>
      <c r="B2" s="518"/>
      <c r="C2" s="518"/>
      <c r="D2" s="518"/>
      <c r="E2" s="518"/>
      <c r="F2" s="518"/>
      <c r="G2" s="518"/>
      <c r="H2" s="518"/>
      <c r="I2" s="518"/>
      <c r="J2" s="518"/>
      <c r="K2" s="518"/>
      <c r="L2" s="518"/>
      <c r="M2" s="518"/>
      <c r="N2" s="518"/>
      <c r="O2" s="518"/>
      <c r="P2" s="518"/>
      <c r="Q2" s="316">
        <v>169</v>
      </c>
      <c r="R2" s="313">
        <v>2</v>
      </c>
    </row>
    <row r="3" spans="1:18" s="3" customFormat="1" ht="27" customHeight="1">
      <c r="A3" s="515" t="s">
        <v>75</v>
      </c>
      <c r="B3" s="515"/>
      <c r="C3" s="515"/>
      <c r="D3" s="520" t="str">
        <f>'YARIŞMA PROGRAMI'!C12</f>
        <v>Uzun Atlama</v>
      </c>
      <c r="E3" s="520"/>
      <c r="F3" s="97"/>
      <c r="G3" s="233"/>
      <c r="H3" s="218"/>
      <c r="I3" s="97"/>
      <c r="J3" s="97"/>
      <c r="K3" s="97"/>
      <c r="L3" s="97" t="s">
        <v>302</v>
      </c>
      <c r="M3" s="522" t="str">
        <f>'YARIŞMA PROGRAMI'!E12</f>
        <v>Mesut YAVAŞ  8.08</v>
      </c>
      <c r="N3" s="522"/>
      <c r="O3" s="522"/>
      <c r="P3" s="522"/>
      <c r="Q3" s="316">
        <v>179</v>
      </c>
      <c r="R3" s="313">
        <v>3</v>
      </c>
    </row>
    <row r="4" spans="1:18" s="3" customFormat="1" ht="17.25" customHeight="1">
      <c r="A4" s="526" t="s">
        <v>76</v>
      </c>
      <c r="B4" s="526"/>
      <c r="C4" s="526"/>
      <c r="D4" s="527" t="str">
        <f>'YARIŞMA BİLGİLERİ'!F21</f>
        <v>1.Lig Erkekler</v>
      </c>
      <c r="E4" s="527"/>
      <c r="F4" s="98"/>
      <c r="G4" s="219"/>
      <c r="H4" s="219"/>
      <c r="I4" s="188"/>
      <c r="J4" s="188"/>
      <c r="K4" s="525" t="s">
        <v>74</v>
      </c>
      <c r="L4" s="525"/>
      <c r="M4" s="521" t="str">
        <f>'YARIŞMA PROGRAMI'!B12</f>
        <v>24 Ağustos 2013 - 14.40</v>
      </c>
      <c r="N4" s="521"/>
      <c r="O4" s="521"/>
      <c r="P4" s="188"/>
      <c r="Q4" s="316">
        <v>187</v>
      </c>
      <c r="R4" s="313">
        <v>4</v>
      </c>
    </row>
    <row r="5" spans="1:18" ht="21" customHeight="1">
      <c r="A5" s="4"/>
      <c r="B5" s="4"/>
      <c r="C5" s="4"/>
      <c r="D5" s="8"/>
      <c r="E5" s="5"/>
      <c r="F5" s="6"/>
      <c r="G5" s="7"/>
      <c r="H5" s="7"/>
      <c r="I5" s="7"/>
      <c r="J5" s="7"/>
      <c r="K5" s="7"/>
      <c r="L5" s="7"/>
      <c r="M5" s="7"/>
      <c r="N5" s="492">
        <f ca="1">NOW()</f>
        <v>41510.89665486111</v>
      </c>
      <c r="O5" s="492"/>
      <c r="P5" s="323"/>
      <c r="Q5" s="316">
        <v>195</v>
      </c>
      <c r="R5" s="313">
        <v>5</v>
      </c>
    </row>
    <row r="6" spans="1:18" ht="15.75">
      <c r="A6" s="513" t="s">
        <v>6</v>
      </c>
      <c r="B6" s="513"/>
      <c r="C6" s="514" t="s">
        <v>59</v>
      </c>
      <c r="D6" s="514" t="s">
        <v>78</v>
      </c>
      <c r="E6" s="513" t="s">
        <v>7</v>
      </c>
      <c r="F6" s="513" t="s">
        <v>423</v>
      </c>
      <c r="G6" s="519" t="s">
        <v>29</v>
      </c>
      <c r="H6" s="519"/>
      <c r="I6" s="519"/>
      <c r="J6" s="519"/>
      <c r="K6" s="519"/>
      <c r="L6" s="519"/>
      <c r="M6" s="519"/>
      <c r="N6" s="516" t="s">
        <v>8</v>
      </c>
      <c r="O6" s="516" t="s">
        <v>118</v>
      </c>
      <c r="P6" s="516" t="s">
        <v>294</v>
      </c>
      <c r="Q6" s="316">
        <v>203</v>
      </c>
      <c r="R6" s="313">
        <v>6</v>
      </c>
    </row>
    <row r="7" spans="1:18" ht="24.75" customHeight="1">
      <c r="A7" s="513"/>
      <c r="B7" s="513"/>
      <c r="C7" s="514"/>
      <c r="D7" s="514"/>
      <c r="E7" s="513"/>
      <c r="F7" s="513"/>
      <c r="G7" s="99">
        <v>1</v>
      </c>
      <c r="H7" s="99">
        <v>2</v>
      </c>
      <c r="I7" s="99">
        <v>3</v>
      </c>
      <c r="J7" s="301" t="s">
        <v>292</v>
      </c>
      <c r="K7" s="99">
        <v>4</v>
      </c>
      <c r="L7" s="99">
        <v>5</v>
      </c>
      <c r="M7" s="99">
        <v>6</v>
      </c>
      <c r="N7" s="516"/>
      <c r="O7" s="516"/>
      <c r="P7" s="516"/>
      <c r="Q7" s="316">
        <v>211</v>
      </c>
      <c r="R7" s="313">
        <v>7</v>
      </c>
    </row>
    <row r="8" spans="1:18" s="88" customFormat="1" ht="53.25" customHeight="1">
      <c r="A8" s="100">
        <v>1</v>
      </c>
      <c r="B8" s="101" t="s">
        <v>148</v>
      </c>
      <c r="C8" s="318">
        <f>IF(ISERROR(VLOOKUP(B8,'KAYIT LİSTESİ'!$B$4:$H$1183,2,0)),"",(VLOOKUP(B8,'KAYIT LİSTESİ'!$B$4:$H$1183,2,0)))</f>
        <v>707</v>
      </c>
      <c r="D8" s="102">
        <f>IF(ISERROR(VLOOKUP(B8,'KAYIT LİSTESİ'!$B$4:$H$1183,4,0)),"",(VLOOKUP(B8,'KAYIT LİSTESİ'!$B$4:$H$1183,4,0)))</f>
        <v>35290</v>
      </c>
      <c r="E8" s="185" t="str">
        <f>IF(ISERROR(VLOOKUP(B8,'KAYIT LİSTESİ'!$B$4:$H$1183,5,0)),"",(VLOOKUP(B8,'KAYIT LİSTESİ'!$B$4:$H$1183,5,0)))</f>
        <v>CEM ŞAHİN</v>
      </c>
      <c r="F8" s="185" t="str">
        <f>IF(ISERROR(VLOOKUP(B8,'KAYIT LİSTESİ'!$B$4:$H$1183,6,0)),"",(VLOOKUP(B8,'KAYIT LİSTESİ'!$B$4:$H$1183,6,0)))</f>
        <v>MERSİN-MESKİ SPOR</v>
      </c>
      <c r="G8" s="172">
        <v>637</v>
      </c>
      <c r="H8" s="172">
        <v>645</v>
      </c>
      <c r="I8" s="172">
        <v>635</v>
      </c>
      <c r="J8" s="385">
        <f>MAX(G8:I8)</f>
        <v>645</v>
      </c>
      <c r="K8" s="172" t="s">
        <v>572</v>
      </c>
      <c r="L8" s="172">
        <v>632</v>
      </c>
      <c r="M8" s="172">
        <v>639</v>
      </c>
      <c r="N8" s="372">
        <f>MAX(G8:M8)</f>
        <v>645</v>
      </c>
      <c r="O8" s="373">
        <v>8</v>
      </c>
      <c r="P8" s="384" t="s">
        <v>574</v>
      </c>
      <c r="Q8" s="316">
        <v>219</v>
      </c>
      <c r="R8" s="313">
        <v>8</v>
      </c>
    </row>
    <row r="9" spans="1:18" s="88" customFormat="1" ht="53.25" customHeight="1">
      <c r="A9" s="100">
        <v>2</v>
      </c>
      <c r="B9" s="101" t="s">
        <v>147</v>
      </c>
      <c r="C9" s="318">
        <f>IF(ISERROR(VLOOKUP(B9,'KAYIT LİSTESİ'!$B$4:$H$1183,2,0)),"",(VLOOKUP(B9,'KAYIT LİSTESİ'!$B$4:$H$1183,2,0)))</f>
        <v>750</v>
      </c>
      <c r="D9" s="102">
        <f>IF(ISERROR(VLOOKUP(B9,'KAYIT LİSTESİ'!$B$4:$H$1183,4,0)),"",(VLOOKUP(B9,'KAYIT LİSTESİ'!$B$4:$H$1183,4,0)))</f>
        <v>34416</v>
      </c>
      <c r="E9" s="185" t="str">
        <f>IF(ISERROR(VLOOKUP(B9,'KAYIT LİSTESİ'!$B$4:$H$1183,5,0)),"",(VLOOKUP(B9,'KAYIT LİSTESİ'!$B$4:$H$1183,5,0)))</f>
        <v>SERKAN ŞİMŞEK</v>
      </c>
      <c r="F9" s="185" t="str">
        <f>IF(ISERROR(VLOOKUP(B9,'KAYIT LİSTESİ'!$B$4:$H$1183,6,0)),"",(VLOOKUP(B9,'KAYIT LİSTESİ'!$B$4:$H$1183,6,0)))</f>
        <v>KOCAELİ-DARICA BELEDİYE SP.</v>
      </c>
      <c r="G9" s="172">
        <v>609</v>
      </c>
      <c r="H9" s="172">
        <v>636</v>
      </c>
      <c r="I9" s="172" t="s">
        <v>572</v>
      </c>
      <c r="J9" s="385">
        <f>MAX(G9:I9)</f>
        <v>636</v>
      </c>
      <c r="K9" s="172">
        <v>509</v>
      </c>
      <c r="L9" s="172">
        <v>586</v>
      </c>
      <c r="M9" s="172">
        <v>636</v>
      </c>
      <c r="N9" s="372">
        <f>MAX(G9:M9)</f>
        <v>636</v>
      </c>
      <c r="O9" s="373">
        <v>7</v>
      </c>
      <c r="P9" s="384" t="s">
        <v>574</v>
      </c>
      <c r="Q9" s="316">
        <v>227</v>
      </c>
      <c r="R9" s="313">
        <v>9</v>
      </c>
    </row>
    <row r="10" spans="1:18" s="88" customFormat="1" ht="53.25" customHeight="1">
      <c r="A10" s="100">
        <v>3</v>
      </c>
      <c r="B10" s="101" t="s">
        <v>151</v>
      </c>
      <c r="C10" s="318">
        <f>IF(ISERROR(VLOOKUP(B10,'KAYIT LİSTESİ'!$B$4:$H$1183,2,0)),"",(VLOOKUP(B10,'KAYIT LİSTESİ'!$B$4:$H$1183,2,0)))</f>
        <v>732</v>
      </c>
      <c r="D10" s="102">
        <f>IF(ISERROR(VLOOKUP(B10,'KAYIT LİSTESİ'!$B$4:$H$1183,4,0)),"",(VLOOKUP(B10,'KAYIT LİSTESİ'!$B$4:$H$1183,4,0)))</f>
        <v>31248</v>
      </c>
      <c r="E10" s="185" t="str">
        <f>IF(ISERROR(VLOOKUP(B10,'KAYIT LİSTESİ'!$B$4:$H$1183,5,0)),"",(VLOOKUP(B10,'KAYIT LİSTESİ'!$B$4:$H$1183,5,0)))</f>
        <v>SERDAR DEMİRCİ</v>
      </c>
      <c r="F10" s="185" t="str">
        <f>IF(ISERROR(VLOOKUP(B10,'KAYIT LİSTESİ'!$B$4:$H$1183,6,0)),"",(VLOOKUP(B10,'KAYIT LİSTESİ'!$B$4:$H$1183,6,0)))</f>
        <v>BURSA-BURSASPOR </v>
      </c>
      <c r="G10" s="172">
        <v>574</v>
      </c>
      <c r="H10" s="172">
        <v>602</v>
      </c>
      <c r="I10" s="172">
        <v>584</v>
      </c>
      <c r="J10" s="385">
        <f>MAX(G10:I10)</f>
        <v>602</v>
      </c>
      <c r="K10" s="172" t="s">
        <v>573</v>
      </c>
      <c r="L10" s="172" t="s">
        <v>573</v>
      </c>
      <c r="M10" s="172" t="s">
        <v>573</v>
      </c>
      <c r="N10" s="372">
        <f>MAX(G10:M10)</f>
        <v>602</v>
      </c>
      <c r="O10" s="373">
        <v>6</v>
      </c>
      <c r="P10" s="384" t="s">
        <v>577</v>
      </c>
      <c r="Q10" s="316">
        <v>235</v>
      </c>
      <c r="R10" s="313">
        <v>10</v>
      </c>
    </row>
    <row r="11" spans="1:18" s="88" customFormat="1" ht="53.25" customHeight="1">
      <c r="A11" s="100">
        <v>4</v>
      </c>
      <c r="B11" s="101" t="s">
        <v>149</v>
      </c>
      <c r="C11" s="318">
        <f>IF(ISERROR(VLOOKUP(B11,'KAYIT LİSTESİ'!$B$4:$H$1183,2,0)),"",(VLOOKUP(B11,'KAYIT LİSTESİ'!$B$4:$H$1183,2,0)))</f>
        <v>679</v>
      </c>
      <c r="D11" s="102">
        <f>IF(ISERROR(VLOOKUP(B11,'KAYIT LİSTESİ'!$B$4:$H$1183,4,0)),"",(VLOOKUP(B11,'KAYIT LİSTESİ'!$B$4:$H$1183,4,0)))</f>
        <v>33888</v>
      </c>
      <c r="E11" s="185" t="str">
        <f>IF(ISERROR(VLOOKUP(B11,'KAYIT LİSTESİ'!$B$4:$H$1183,5,0)),"",(VLOOKUP(B11,'KAYIT LİSTESİ'!$B$4:$H$1183,5,0)))</f>
        <v>ENSAR KURTULMUŞ</v>
      </c>
      <c r="F11" s="185" t="str">
        <f>IF(ISERROR(VLOOKUP(B11,'KAYIT LİSTESİ'!$B$4:$H$1183,6,0)),"",(VLOOKUP(B11,'KAYIT LİSTESİ'!$B$4:$H$1183,6,0)))</f>
        <v>İSTANBUL-ÜSKÜDAR BLD.SP.</v>
      </c>
      <c r="G11" s="172">
        <v>578</v>
      </c>
      <c r="H11" s="172">
        <v>553</v>
      </c>
      <c r="I11" s="172">
        <v>570</v>
      </c>
      <c r="J11" s="385">
        <f>MAX(G11:I11)</f>
        <v>578</v>
      </c>
      <c r="K11" s="172">
        <v>558</v>
      </c>
      <c r="L11" s="172" t="s">
        <v>572</v>
      </c>
      <c r="M11" s="172">
        <v>546</v>
      </c>
      <c r="N11" s="372">
        <f>MAX(G11:M11)</f>
        <v>578</v>
      </c>
      <c r="O11" s="373">
        <v>5</v>
      </c>
      <c r="P11" s="384" t="s">
        <v>575</v>
      </c>
      <c r="Q11" s="316">
        <v>243</v>
      </c>
      <c r="R11" s="313">
        <v>11</v>
      </c>
    </row>
    <row r="12" spans="1:18" s="88" customFormat="1" ht="53.25" customHeight="1">
      <c r="A12" s="100">
        <v>5</v>
      </c>
      <c r="B12" s="101" t="s">
        <v>150</v>
      </c>
      <c r="C12" s="318">
        <f>IF(ISERROR(VLOOKUP(B12,'KAYIT LİSTESİ'!$B$4:$H$1183,2,0)),"",(VLOOKUP(B12,'KAYIT LİSTESİ'!$B$4:$H$1183,2,0)))</f>
        <v>695</v>
      </c>
      <c r="D12" s="102">
        <f>IF(ISERROR(VLOOKUP(B12,'KAYIT LİSTESİ'!$B$4:$H$1183,4,0)),"",(VLOOKUP(B12,'KAYIT LİSTESİ'!$B$4:$H$1183,4,0)))</f>
        <v>33470</v>
      </c>
      <c r="E12" s="185" t="str">
        <f>IF(ISERROR(VLOOKUP(B12,'KAYIT LİSTESİ'!$B$4:$H$1183,5,0)),"",(VLOOKUP(B12,'KAYIT LİSTESİ'!$B$4:$H$1183,5,0)))</f>
        <v>EBUBEKİR ŞAHİN</v>
      </c>
      <c r="F12" s="185" t="str">
        <f>IF(ISERROR(VLOOKUP(B12,'KAYIT LİSTESİ'!$B$4:$H$1183,6,0)),"",(VLOOKUP(B12,'KAYIT LİSTESİ'!$B$4:$H$1183,6,0)))</f>
        <v>ANKARA-JANDARMA GÜCÜ</v>
      </c>
      <c r="G12" s="172">
        <v>504</v>
      </c>
      <c r="H12" s="172">
        <v>553</v>
      </c>
      <c r="I12" s="172">
        <v>504</v>
      </c>
      <c r="J12" s="385">
        <f>MAX(G12:I12)</f>
        <v>553</v>
      </c>
      <c r="K12" s="172">
        <v>518</v>
      </c>
      <c r="L12" s="172">
        <v>502</v>
      </c>
      <c r="M12" s="172" t="s">
        <v>573</v>
      </c>
      <c r="N12" s="372">
        <f>MAX(G12:M12)</f>
        <v>553</v>
      </c>
      <c r="O12" s="373">
        <v>4</v>
      </c>
      <c r="P12" s="384" t="s">
        <v>576</v>
      </c>
      <c r="Q12" s="316">
        <v>251</v>
      </c>
      <c r="R12" s="313">
        <v>12</v>
      </c>
    </row>
    <row r="13" spans="1:18" s="88" customFormat="1" ht="53.25" customHeight="1">
      <c r="A13" s="100"/>
      <c r="B13" s="101" t="s">
        <v>152</v>
      </c>
      <c r="C13" s="318">
        <f>IF(ISERROR(VLOOKUP(B13,'KAYIT LİSTESİ'!$B$4:$H$1183,2,0)),"",(VLOOKUP(B13,'KAYIT LİSTESİ'!$B$4:$H$1183,2,0)))</f>
      </c>
      <c r="D13" s="102">
        <f>IF(ISERROR(VLOOKUP(B13,'KAYIT LİSTESİ'!$B$4:$H$1183,4,0)),"",(VLOOKUP(B13,'KAYIT LİSTESİ'!$B$4:$H$1183,4,0)))</f>
      </c>
      <c r="E13" s="185">
        <f>IF(ISERROR(VLOOKUP(B13,'KAYIT LİSTESİ'!$B$4:$H$1183,5,0)),"",(VLOOKUP(B13,'KAYIT LİSTESİ'!$B$4:$H$1183,5,0)))</f>
      </c>
      <c r="F13" s="185">
        <f>IF(ISERROR(VLOOKUP(B13,'KAYIT LİSTESİ'!$B$4:$H$1183,6,0)),"",(VLOOKUP(B13,'KAYIT LİSTESİ'!$B$4:$H$1183,6,0)))</f>
      </c>
      <c r="G13" s="172"/>
      <c r="H13" s="172"/>
      <c r="I13" s="172"/>
      <c r="J13" s="184">
        <f aca="true" t="shared" si="0" ref="J13:J32">MAX(G13:I13)</f>
        <v>0</v>
      </c>
      <c r="K13" s="212"/>
      <c r="L13" s="212"/>
      <c r="M13" s="212"/>
      <c r="N13" s="183">
        <f aca="true" t="shared" si="1" ref="N13:N32">MAX(G13:M13)</f>
        <v>0</v>
      </c>
      <c r="O13" s="318"/>
      <c r="P13" s="326"/>
      <c r="Q13" s="316">
        <v>259</v>
      </c>
      <c r="R13" s="313">
        <v>13</v>
      </c>
    </row>
    <row r="14" spans="1:18" s="88" customFormat="1" ht="53.25" customHeight="1">
      <c r="A14" s="100"/>
      <c r="B14" s="101" t="s">
        <v>153</v>
      </c>
      <c r="C14" s="318">
        <f>IF(ISERROR(VLOOKUP(B14,'KAYIT LİSTESİ'!$B$4:$H$1183,2,0)),"",(VLOOKUP(B14,'KAYIT LİSTESİ'!$B$4:$H$1183,2,0)))</f>
      </c>
      <c r="D14" s="102">
        <f>IF(ISERROR(VLOOKUP(B14,'KAYIT LİSTESİ'!$B$4:$H$1183,4,0)),"",(VLOOKUP(B14,'KAYIT LİSTESİ'!$B$4:$H$1183,4,0)))</f>
      </c>
      <c r="E14" s="185">
        <f>IF(ISERROR(VLOOKUP(B14,'KAYIT LİSTESİ'!$B$4:$H$1183,5,0)),"",(VLOOKUP(B14,'KAYIT LİSTESİ'!$B$4:$H$1183,5,0)))</f>
      </c>
      <c r="F14" s="185">
        <f>IF(ISERROR(VLOOKUP(B14,'KAYIT LİSTESİ'!$B$4:$H$1183,6,0)),"",(VLOOKUP(B14,'KAYIT LİSTESİ'!$B$4:$H$1183,6,0)))</f>
      </c>
      <c r="G14" s="172"/>
      <c r="H14" s="172"/>
      <c r="I14" s="172"/>
      <c r="J14" s="184">
        <f t="shared" si="0"/>
        <v>0</v>
      </c>
      <c r="K14" s="212"/>
      <c r="L14" s="212"/>
      <c r="M14" s="212"/>
      <c r="N14" s="183">
        <f t="shared" si="1"/>
        <v>0</v>
      </c>
      <c r="O14" s="318"/>
      <c r="P14" s="326"/>
      <c r="Q14" s="316">
        <v>267</v>
      </c>
      <c r="R14" s="313">
        <v>14</v>
      </c>
    </row>
    <row r="15" spans="1:18" s="88" customFormat="1" ht="53.25" customHeight="1">
      <c r="A15" s="100"/>
      <c r="B15" s="101" t="s">
        <v>154</v>
      </c>
      <c r="C15" s="318">
        <f>IF(ISERROR(VLOOKUP(B15,'KAYIT LİSTESİ'!$B$4:$H$1183,2,0)),"",(VLOOKUP(B15,'KAYIT LİSTESİ'!$B$4:$H$1183,2,0)))</f>
      </c>
      <c r="D15" s="102">
        <f>IF(ISERROR(VLOOKUP(B15,'KAYIT LİSTESİ'!$B$4:$H$1183,4,0)),"",(VLOOKUP(B15,'KAYIT LİSTESİ'!$B$4:$H$1183,4,0)))</f>
      </c>
      <c r="E15" s="185">
        <f>IF(ISERROR(VLOOKUP(B15,'KAYIT LİSTESİ'!$B$4:$H$1183,5,0)),"",(VLOOKUP(B15,'KAYIT LİSTESİ'!$B$4:$H$1183,5,0)))</f>
      </c>
      <c r="F15" s="185">
        <f>IF(ISERROR(VLOOKUP(B15,'KAYIT LİSTESİ'!$B$4:$H$1183,6,0)),"",(VLOOKUP(B15,'KAYIT LİSTESİ'!$B$4:$H$1183,6,0)))</f>
      </c>
      <c r="G15" s="172"/>
      <c r="H15" s="172"/>
      <c r="I15" s="172"/>
      <c r="J15" s="184">
        <f t="shared" si="0"/>
        <v>0</v>
      </c>
      <c r="K15" s="212"/>
      <c r="L15" s="212"/>
      <c r="M15" s="212"/>
      <c r="N15" s="183">
        <f t="shared" si="1"/>
        <v>0</v>
      </c>
      <c r="O15" s="318"/>
      <c r="P15" s="326"/>
      <c r="Q15" s="316">
        <v>275</v>
      </c>
      <c r="R15" s="313">
        <v>15</v>
      </c>
    </row>
    <row r="16" spans="1:18" s="88" customFormat="1" ht="53.25" customHeight="1">
      <c r="A16" s="100"/>
      <c r="B16" s="101" t="s">
        <v>155</v>
      </c>
      <c r="C16" s="318">
        <f>IF(ISERROR(VLOOKUP(B16,'KAYIT LİSTESİ'!$B$4:$H$1183,2,0)),"",(VLOOKUP(B16,'KAYIT LİSTESİ'!$B$4:$H$1183,2,0)))</f>
      </c>
      <c r="D16" s="102">
        <f>IF(ISERROR(VLOOKUP(B16,'KAYIT LİSTESİ'!$B$4:$H$1183,4,0)),"",(VLOOKUP(B16,'KAYIT LİSTESİ'!$B$4:$H$1183,4,0)))</f>
      </c>
      <c r="E16" s="185">
        <f>IF(ISERROR(VLOOKUP(B16,'KAYIT LİSTESİ'!$B$4:$H$1183,5,0)),"",(VLOOKUP(B16,'KAYIT LİSTESİ'!$B$4:$H$1183,5,0)))</f>
      </c>
      <c r="F16" s="185">
        <f>IF(ISERROR(VLOOKUP(B16,'KAYIT LİSTESİ'!$B$4:$H$1183,6,0)),"",(VLOOKUP(B16,'KAYIT LİSTESİ'!$B$4:$H$1183,6,0)))</f>
      </c>
      <c r="G16" s="172"/>
      <c r="H16" s="172"/>
      <c r="I16" s="172"/>
      <c r="J16" s="184">
        <f t="shared" si="0"/>
        <v>0</v>
      </c>
      <c r="K16" s="212"/>
      <c r="L16" s="212"/>
      <c r="M16" s="212"/>
      <c r="N16" s="183">
        <f t="shared" si="1"/>
        <v>0</v>
      </c>
      <c r="O16" s="318"/>
      <c r="P16" s="326"/>
      <c r="Q16" s="316">
        <v>281</v>
      </c>
      <c r="R16" s="313">
        <v>16</v>
      </c>
    </row>
    <row r="17" spans="1:18" s="88" customFormat="1" ht="53.25" customHeight="1">
      <c r="A17" s="100"/>
      <c r="B17" s="101" t="s">
        <v>156</v>
      </c>
      <c r="C17" s="318">
        <f>IF(ISERROR(VLOOKUP(B17,'KAYIT LİSTESİ'!$B$4:$H$1183,2,0)),"",(VLOOKUP(B17,'KAYIT LİSTESİ'!$B$4:$H$1183,2,0)))</f>
      </c>
      <c r="D17" s="102">
        <f>IF(ISERROR(VLOOKUP(B17,'KAYIT LİSTESİ'!$B$4:$H$1183,4,0)),"",(VLOOKUP(B17,'KAYIT LİSTESİ'!$B$4:$H$1183,4,0)))</f>
      </c>
      <c r="E17" s="185">
        <f>IF(ISERROR(VLOOKUP(B17,'KAYIT LİSTESİ'!$B$4:$H$1183,5,0)),"",(VLOOKUP(B17,'KAYIT LİSTESİ'!$B$4:$H$1183,5,0)))</f>
      </c>
      <c r="F17" s="185">
        <f>IF(ISERROR(VLOOKUP(B17,'KAYIT LİSTESİ'!$B$4:$H$1183,6,0)),"",(VLOOKUP(B17,'KAYIT LİSTESİ'!$B$4:$H$1183,6,0)))</f>
      </c>
      <c r="G17" s="172"/>
      <c r="H17" s="172"/>
      <c r="I17" s="172"/>
      <c r="J17" s="184">
        <f t="shared" si="0"/>
        <v>0</v>
      </c>
      <c r="K17" s="212"/>
      <c r="L17" s="212"/>
      <c r="M17" s="212"/>
      <c r="N17" s="183">
        <f t="shared" si="1"/>
        <v>0</v>
      </c>
      <c r="O17" s="318"/>
      <c r="P17" s="326"/>
      <c r="Q17" s="316">
        <v>287</v>
      </c>
      <c r="R17" s="313">
        <v>17</v>
      </c>
    </row>
    <row r="18" spans="1:18" s="88" customFormat="1" ht="53.25" customHeight="1">
      <c r="A18" s="100"/>
      <c r="B18" s="101" t="s">
        <v>157</v>
      </c>
      <c r="C18" s="318">
        <f>IF(ISERROR(VLOOKUP(B18,'KAYIT LİSTESİ'!$B$4:$H$1183,2,0)),"",(VLOOKUP(B18,'KAYIT LİSTESİ'!$B$4:$H$1183,2,0)))</f>
      </c>
      <c r="D18" s="102">
        <f>IF(ISERROR(VLOOKUP(B18,'KAYIT LİSTESİ'!$B$4:$H$1183,4,0)),"",(VLOOKUP(B18,'KAYIT LİSTESİ'!$B$4:$H$1183,4,0)))</f>
      </c>
      <c r="E18" s="185">
        <f>IF(ISERROR(VLOOKUP(B18,'KAYIT LİSTESİ'!$B$4:$H$1183,5,0)),"",(VLOOKUP(B18,'KAYIT LİSTESİ'!$B$4:$H$1183,5,0)))</f>
      </c>
      <c r="F18" s="185">
        <f>IF(ISERROR(VLOOKUP(B18,'KAYIT LİSTESİ'!$B$4:$H$1183,6,0)),"",(VLOOKUP(B18,'KAYIT LİSTESİ'!$B$4:$H$1183,6,0)))</f>
      </c>
      <c r="G18" s="172"/>
      <c r="H18" s="172"/>
      <c r="I18" s="172"/>
      <c r="J18" s="184">
        <f t="shared" si="0"/>
        <v>0</v>
      </c>
      <c r="K18" s="212"/>
      <c r="L18" s="212"/>
      <c r="M18" s="212"/>
      <c r="N18" s="183">
        <f t="shared" si="1"/>
        <v>0</v>
      </c>
      <c r="O18" s="318"/>
      <c r="P18" s="326"/>
      <c r="Q18" s="316">
        <v>293</v>
      </c>
      <c r="R18" s="313">
        <v>18</v>
      </c>
    </row>
    <row r="19" spans="1:18" s="88" customFormat="1" ht="53.25" customHeight="1">
      <c r="A19" s="100"/>
      <c r="B19" s="101" t="s">
        <v>158</v>
      </c>
      <c r="C19" s="318">
        <f>IF(ISERROR(VLOOKUP(B19,'KAYIT LİSTESİ'!$B$4:$H$1183,2,0)),"",(VLOOKUP(B19,'KAYIT LİSTESİ'!$B$4:$H$1183,2,0)))</f>
      </c>
      <c r="D19" s="102">
        <f>IF(ISERROR(VLOOKUP(B19,'KAYIT LİSTESİ'!$B$4:$H$1183,4,0)),"",(VLOOKUP(B19,'KAYIT LİSTESİ'!$B$4:$H$1183,4,0)))</f>
      </c>
      <c r="E19" s="185">
        <f>IF(ISERROR(VLOOKUP(B19,'KAYIT LİSTESİ'!$B$4:$H$1183,5,0)),"",(VLOOKUP(B19,'KAYIT LİSTESİ'!$B$4:$H$1183,5,0)))</f>
      </c>
      <c r="F19" s="185">
        <f>IF(ISERROR(VLOOKUP(B19,'KAYIT LİSTESİ'!$B$4:$H$1183,6,0)),"",(VLOOKUP(B19,'KAYIT LİSTESİ'!$B$4:$H$1183,6,0)))</f>
      </c>
      <c r="G19" s="172"/>
      <c r="H19" s="172"/>
      <c r="I19" s="172"/>
      <c r="J19" s="184">
        <f t="shared" si="0"/>
        <v>0</v>
      </c>
      <c r="K19" s="212"/>
      <c r="L19" s="212"/>
      <c r="M19" s="212"/>
      <c r="N19" s="183">
        <f t="shared" si="1"/>
        <v>0</v>
      </c>
      <c r="O19" s="318"/>
      <c r="P19" s="326"/>
      <c r="Q19" s="316">
        <v>299</v>
      </c>
      <c r="R19" s="313">
        <v>19</v>
      </c>
    </row>
    <row r="20" spans="1:18" s="88" customFormat="1" ht="53.25" customHeight="1">
      <c r="A20" s="100"/>
      <c r="B20" s="101" t="s">
        <v>159</v>
      </c>
      <c r="C20" s="318">
        <f>IF(ISERROR(VLOOKUP(B20,'KAYIT LİSTESİ'!$B$4:$H$1183,2,0)),"",(VLOOKUP(B20,'KAYIT LİSTESİ'!$B$4:$H$1183,2,0)))</f>
      </c>
      <c r="D20" s="102">
        <f>IF(ISERROR(VLOOKUP(B20,'KAYIT LİSTESİ'!$B$4:$H$1183,4,0)),"",(VLOOKUP(B20,'KAYIT LİSTESİ'!$B$4:$H$1183,4,0)))</f>
      </c>
      <c r="E20" s="185">
        <f>IF(ISERROR(VLOOKUP(B20,'KAYIT LİSTESİ'!$B$4:$H$1183,5,0)),"",(VLOOKUP(B20,'KAYIT LİSTESİ'!$B$4:$H$1183,5,0)))</f>
      </c>
      <c r="F20" s="185">
        <f>IF(ISERROR(VLOOKUP(B20,'KAYIT LİSTESİ'!$B$4:$H$1183,6,0)),"",(VLOOKUP(B20,'KAYIT LİSTESİ'!$B$4:$H$1183,6,0)))</f>
      </c>
      <c r="G20" s="172"/>
      <c r="H20" s="172"/>
      <c r="I20" s="172"/>
      <c r="J20" s="184">
        <f t="shared" si="0"/>
        <v>0</v>
      </c>
      <c r="K20" s="212"/>
      <c r="L20" s="212"/>
      <c r="M20" s="212"/>
      <c r="N20" s="183">
        <f t="shared" si="1"/>
        <v>0</v>
      </c>
      <c r="O20" s="318"/>
      <c r="P20" s="326"/>
      <c r="Q20" s="316">
        <v>305</v>
      </c>
      <c r="R20" s="313">
        <v>20</v>
      </c>
    </row>
    <row r="21" spans="1:18" s="88" customFormat="1" ht="53.25" customHeight="1">
      <c r="A21" s="100"/>
      <c r="B21" s="101" t="s">
        <v>160</v>
      </c>
      <c r="C21" s="318">
        <f>IF(ISERROR(VLOOKUP(B21,'KAYIT LİSTESİ'!$B$4:$H$1183,2,0)),"",(VLOOKUP(B21,'KAYIT LİSTESİ'!$B$4:$H$1183,2,0)))</f>
      </c>
      <c r="D21" s="102">
        <f>IF(ISERROR(VLOOKUP(B21,'KAYIT LİSTESİ'!$B$4:$H$1183,4,0)),"",(VLOOKUP(B21,'KAYIT LİSTESİ'!$B$4:$H$1183,4,0)))</f>
      </c>
      <c r="E21" s="185">
        <f>IF(ISERROR(VLOOKUP(B21,'KAYIT LİSTESİ'!$B$4:$H$1183,5,0)),"",(VLOOKUP(B21,'KAYIT LİSTESİ'!$B$4:$H$1183,5,0)))</f>
      </c>
      <c r="F21" s="185">
        <f>IF(ISERROR(VLOOKUP(B21,'KAYIT LİSTESİ'!$B$4:$H$1183,6,0)),"",(VLOOKUP(B21,'KAYIT LİSTESİ'!$B$4:$H$1183,6,0)))</f>
      </c>
      <c r="G21" s="172"/>
      <c r="H21" s="172"/>
      <c r="I21" s="172"/>
      <c r="J21" s="184">
        <f t="shared" si="0"/>
        <v>0</v>
      </c>
      <c r="K21" s="212"/>
      <c r="L21" s="212"/>
      <c r="M21" s="212"/>
      <c r="N21" s="183">
        <f t="shared" si="1"/>
        <v>0</v>
      </c>
      <c r="O21" s="318"/>
      <c r="P21" s="326"/>
      <c r="Q21" s="316">
        <v>311</v>
      </c>
      <c r="R21" s="313">
        <v>21</v>
      </c>
    </row>
    <row r="22" spans="1:18" s="88" customFormat="1" ht="53.25" customHeight="1">
      <c r="A22" s="100"/>
      <c r="B22" s="101" t="s">
        <v>161</v>
      </c>
      <c r="C22" s="318">
        <f>IF(ISERROR(VLOOKUP(B22,'KAYIT LİSTESİ'!$B$4:$H$1183,2,0)),"",(VLOOKUP(B22,'KAYIT LİSTESİ'!$B$4:$H$1183,2,0)))</f>
      </c>
      <c r="D22" s="102">
        <f>IF(ISERROR(VLOOKUP(B22,'KAYIT LİSTESİ'!$B$4:$H$1183,4,0)),"",(VLOOKUP(B22,'KAYIT LİSTESİ'!$B$4:$H$1183,4,0)))</f>
      </c>
      <c r="E22" s="185">
        <f>IF(ISERROR(VLOOKUP(B22,'KAYIT LİSTESİ'!$B$4:$H$1183,5,0)),"",(VLOOKUP(B22,'KAYIT LİSTESİ'!$B$4:$H$1183,5,0)))</f>
      </c>
      <c r="F22" s="185">
        <f>IF(ISERROR(VLOOKUP(B22,'KAYIT LİSTESİ'!$B$4:$H$1183,6,0)),"",(VLOOKUP(B22,'KAYIT LİSTESİ'!$B$4:$H$1183,6,0)))</f>
      </c>
      <c r="G22" s="172"/>
      <c r="H22" s="172"/>
      <c r="I22" s="172"/>
      <c r="J22" s="184">
        <f t="shared" si="0"/>
        <v>0</v>
      </c>
      <c r="K22" s="212"/>
      <c r="L22" s="212"/>
      <c r="M22" s="212"/>
      <c r="N22" s="183">
        <f t="shared" si="1"/>
        <v>0</v>
      </c>
      <c r="O22" s="318"/>
      <c r="P22" s="326"/>
      <c r="Q22" s="316">
        <v>317</v>
      </c>
      <c r="R22" s="313">
        <v>22</v>
      </c>
    </row>
    <row r="23" spans="1:18" s="88" customFormat="1" ht="53.25" customHeight="1">
      <c r="A23" s="100"/>
      <c r="B23" s="101" t="s">
        <v>162</v>
      </c>
      <c r="C23" s="318">
        <f>IF(ISERROR(VLOOKUP(B23,'KAYIT LİSTESİ'!$B$4:$H$1183,2,0)),"",(VLOOKUP(B23,'KAYIT LİSTESİ'!$B$4:$H$1183,2,0)))</f>
      </c>
      <c r="D23" s="102">
        <f>IF(ISERROR(VLOOKUP(B23,'KAYIT LİSTESİ'!$B$4:$H$1183,4,0)),"",(VLOOKUP(B23,'KAYIT LİSTESİ'!$B$4:$H$1183,4,0)))</f>
      </c>
      <c r="E23" s="185">
        <f>IF(ISERROR(VLOOKUP(B23,'KAYIT LİSTESİ'!$B$4:$H$1183,5,0)),"",(VLOOKUP(B23,'KAYIT LİSTESİ'!$B$4:$H$1183,5,0)))</f>
      </c>
      <c r="F23" s="185">
        <f>IF(ISERROR(VLOOKUP(B23,'KAYIT LİSTESİ'!$B$4:$H$1183,6,0)),"",(VLOOKUP(B23,'KAYIT LİSTESİ'!$B$4:$H$1183,6,0)))</f>
      </c>
      <c r="G23" s="172"/>
      <c r="H23" s="172"/>
      <c r="I23" s="172"/>
      <c r="J23" s="184">
        <f t="shared" si="0"/>
        <v>0</v>
      </c>
      <c r="K23" s="212"/>
      <c r="L23" s="212"/>
      <c r="M23" s="212"/>
      <c r="N23" s="183">
        <f t="shared" si="1"/>
        <v>0</v>
      </c>
      <c r="O23" s="318"/>
      <c r="P23" s="326"/>
      <c r="Q23" s="316">
        <v>323</v>
      </c>
      <c r="R23" s="313">
        <v>23</v>
      </c>
    </row>
    <row r="24" spans="1:18" s="88" customFormat="1" ht="53.25" customHeight="1">
      <c r="A24" s="100"/>
      <c r="B24" s="101" t="s">
        <v>163</v>
      </c>
      <c r="C24" s="318">
        <f>IF(ISERROR(VLOOKUP(B24,'KAYIT LİSTESİ'!$B$4:$H$1183,2,0)),"",(VLOOKUP(B24,'KAYIT LİSTESİ'!$B$4:$H$1183,2,0)))</f>
      </c>
      <c r="D24" s="102">
        <f>IF(ISERROR(VLOOKUP(B24,'KAYIT LİSTESİ'!$B$4:$H$1183,4,0)),"",(VLOOKUP(B24,'KAYIT LİSTESİ'!$B$4:$H$1183,4,0)))</f>
      </c>
      <c r="E24" s="185">
        <f>IF(ISERROR(VLOOKUP(B24,'KAYIT LİSTESİ'!$B$4:$H$1183,5,0)),"",(VLOOKUP(B24,'KAYIT LİSTESİ'!$B$4:$H$1183,5,0)))</f>
      </c>
      <c r="F24" s="185">
        <f>IF(ISERROR(VLOOKUP(B24,'KAYIT LİSTESİ'!$B$4:$H$1183,6,0)),"",(VLOOKUP(B24,'KAYIT LİSTESİ'!$B$4:$H$1183,6,0)))</f>
      </c>
      <c r="G24" s="172"/>
      <c r="H24" s="172"/>
      <c r="I24" s="172"/>
      <c r="J24" s="184">
        <f t="shared" si="0"/>
        <v>0</v>
      </c>
      <c r="K24" s="212"/>
      <c r="L24" s="212"/>
      <c r="M24" s="212"/>
      <c r="N24" s="183">
        <f t="shared" si="1"/>
        <v>0</v>
      </c>
      <c r="O24" s="318"/>
      <c r="P24" s="326"/>
      <c r="Q24" s="316">
        <v>329</v>
      </c>
      <c r="R24" s="313">
        <v>24</v>
      </c>
    </row>
    <row r="25" spans="1:18" s="88" customFormat="1" ht="53.25" customHeight="1">
      <c r="A25" s="100"/>
      <c r="B25" s="101" t="s">
        <v>164</v>
      </c>
      <c r="C25" s="318">
        <f>IF(ISERROR(VLOOKUP(B25,'KAYIT LİSTESİ'!$B$4:$H$1183,2,0)),"",(VLOOKUP(B25,'KAYIT LİSTESİ'!$B$4:$H$1183,2,0)))</f>
      </c>
      <c r="D25" s="102">
        <f>IF(ISERROR(VLOOKUP(B25,'KAYIT LİSTESİ'!$B$4:$H$1183,4,0)),"",(VLOOKUP(B25,'KAYIT LİSTESİ'!$B$4:$H$1183,4,0)))</f>
      </c>
      <c r="E25" s="185">
        <f>IF(ISERROR(VLOOKUP(B25,'KAYIT LİSTESİ'!$B$4:$H$1183,5,0)),"",(VLOOKUP(B25,'KAYIT LİSTESİ'!$B$4:$H$1183,5,0)))</f>
      </c>
      <c r="F25" s="185">
        <f>IF(ISERROR(VLOOKUP(B25,'KAYIT LİSTESİ'!$B$4:$H$1183,6,0)),"",(VLOOKUP(B25,'KAYIT LİSTESİ'!$B$4:$H$1183,6,0)))</f>
      </c>
      <c r="G25" s="172"/>
      <c r="H25" s="172"/>
      <c r="I25" s="172"/>
      <c r="J25" s="184">
        <f t="shared" si="0"/>
        <v>0</v>
      </c>
      <c r="K25" s="212"/>
      <c r="L25" s="212"/>
      <c r="M25" s="212"/>
      <c r="N25" s="183">
        <f t="shared" si="1"/>
        <v>0</v>
      </c>
      <c r="O25" s="318"/>
      <c r="P25" s="326"/>
      <c r="Q25" s="316">
        <v>335</v>
      </c>
      <c r="R25" s="313">
        <v>25</v>
      </c>
    </row>
    <row r="26" spans="1:18" s="88" customFormat="1" ht="53.25" customHeight="1">
      <c r="A26" s="100"/>
      <c r="B26" s="101" t="s">
        <v>165</v>
      </c>
      <c r="C26" s="318">
        <f>IF(ISERROR(VLOOKUP(B26,'KAYIT LİSTESİ'!$B$4:$H$1183,2,0)),"",(VLOOKUP(B26,'KAYIT LİSTESİ'!$B$4:$H$1183,2,0)))</f>
      </c>
      <c r="D26" s="102">
        <f>IF(ISERROR(VLOOKUP(B26,'KAYIT LİSTESİ'!$B$4:$H$1183,4,0)),"",(VLOOKUP(B26,'KAYIT LİSTESİ'!$B$4:$H$1183,4,0)))</f>
      </c>
      <c r="E26" s="185">
        <f>IF(ISERROR(VLOOKUP(B26,'KAYIT LİSTESİ'!$B$4:$H$1183,5,0)),"",(VLOOKUP(B26,'KAYIT LİSTESİ'!$B$4:$H$1183,5,0)))</f>
      </c>
      <c r="F26" s="185">
        <f>IF(ISERROR(VLOOKUP(B26,'KAYIT LİSTESİ'!$B$4:$H$1183,6,0)),"",(VLOOKUP(B26,'KAYIT LİSTESİ'!$B$4:$H$1183,6,0)))</f>
      </c>
      <c r="G26" s="172"/>
      <c r="H26" s="172"/>
      <c r="I26" s="172"/>
      <c r="J26" s="184">
        <f t="shared" si="0"/>
        <v>0</v>
      </c>
      <c r="K26" s="212"/>
      <c r="L26" s="212"/>
      <c r="M26" s="212"/>
      <c r="N26" s="183">
        <f t="shared" si="1"/>
        <v>0</v>
      </c>
      <c r="O26" s="318"/>
      <c r="P26" s="326"/>
      <c r="Q26" s="316">
        <v>341</v>
      </c>
      <c r="R26" s="313">
        <v>26</v>
      </c>
    </row>
    <row r="27" spans="1:18" s="88" customFormat="1" ht="53.25" customHeight="1">
      <c r="A27" s="100"/>
      <c r="B27" s="101" t="s">
        <v>166</v>
      </c>
      <c r="C27" s="318">
        <f>IF(ISERROR(VLOOKUP(B27,'KAYIT LİSTESİ'!$B$4:$H$1183,2,0)),"",(VLOOKUP(B27,'KAYIT LİSTESİ'!$B$4:$H$1183,2,0)))</f>
      </c>
      <c r="D27" s="102">
        <f>IF(ISERROR(VLOOKUP(B27,'KAYIT LİSTESİ'!$B$4:$H$1183,4,0)),"",(VLOOKUP(B27,'KAYIT LİSTESİ'!$B$4:$H$1183,4,0)))</f>
      </c>
      <c r="E27" s="185">
        <f>IF(ISERROR(VLOOKUP(B27,'KAYIT LİSTESİ'!$B$4:$H$1183,5,0)),"",(VLOOKUP(B27,'KAYIT LİSTESİ'!$B$4:$H$1183,5,0)))</f>
      </c>
      <c r="F27" s="185">
        <f>IF(ISERROR(VLOOKUP(B27,'KAYIT LİSTESİ'!$B$4:$H$1183,6,0)),"",(VLOOKUP(B27,'KAYIT LİSTESİ'!$B$4:$H$1183,6,0)))</f>
      </c>
      <c r="G27" s="172"/>
      <c r="H27" s="172"/>
      <c r="I27" s="172"/>
      <c r="J27" s="184">
        <f t="shared" si="0"/>
        <v>0</v>
      </c>
      <c r="K27" s="212"/>
      <c r="L27" s="212"/>
      <c r="M27" s="212"/>
      <c r="N27" s="183">
        <f t="shared" si="1"/>
        <v>0</v>
      </c>
      <c r="O27" s="318"/>
      <c r="P27" s="326"/>
      <c r="Q27" s="316">
        <v>347</v>
      </c>
      <c r="R27" s="313">
        <v>27</v>
      </c>
    </row>
    <row r="28" spans="1:18" s="88" customFormat="1" ht="53.25" customHeight="1">
      <c r="A28" s="100"/>
      <c r="B28" s="101" t="s">
        <v>167</v>
      </c>
      <c r="C28" s="318">
        <f>IF(ISERROR(VLOOKUP(B28,'KAYIT LİSTESİ'!$B$4:$H$1183,2,0)),"",(VLOOKUP(B28,'KAYIT LİSTESİ'!$B$4:$H$1183,2,0)))</f>
      </c>
      <c r="D28" s="102">
        <f>IF(ISERROR(VLOOKUP(B28,'KAYIT LİSTESİ'!$B$4:$H$1183,4,0)),"",(VLOOKUP(B28,'KAYIT LİSTESİ'!$B$4:$H$1183,4,0)))</f>
      </c>
      <c r="E28" s="185">
        <f>IF(ISERROR(VLOOKUP(B28,'KAYIT LİSTESİ'!$B$4:$H$1183,5,0)),"",(VLOOKUP(B28,'KAYIT LİSTESİ'!$B$4:$H$1183,5,0)))</f>
      </c>
      <c r="F28" s="185">
        <f>IF(ISERROR(VLOOKUP(B28,'KAYIT LİSTESİ'!$B$4:$H$1183,6,0)),"",(VLOOKUP(B28,'KAYIT LİSTESİ'!$B$4:$H$1183,6,0)))</f>
      </c>
      <c r="G28" s="172"/>
      <c r="H28" s="172"/>
      <c r="I28" s="172"/>
      <c r="J28" s="184">
        <f t="shared" si="0"/>
        <v>0</v>
      </c>
      <c r="K28" s="212"/>
      <c r="L28" s="212"/>
      <c r="M28" s="212"/>
      <c r="N28" s="183">
        <f t="shared" si="1"/>
        <v>0</v>
      </c>
      <c r="O28" s="318"/>
      <c r="P28" s="326"/>
      <c r="Q28" s="316">
        <v>353</v>
      </c>
      <c r="R28" s="313">
        <v>28</v>
      </c>
    </row>
    <row r="29" spans="1:18" s="88" customFormat="1" ht="53.25" customHeight="1">
      <c r="A29" s="100"/>
      <c r="B29" s="101" t="s">
        <v>168</v>
      </c>
      <c r="C29" s="318">
        <f>IF(ISERROR(VLOOKUP(B29,'KAYIT LİSTESİ'!$B$4:$H$1183,2,0)),"",(VLOOKUP(B29,'KAYIT LİSTESİ'!$B$4:$H$1183,2,0)))</f>
      </c>
      <c r="D29" s="102">
        <f>IF(ISERROR(VLOOKUP(B29,'KAYIT LİSTESİ'!$B$4:$H$1183,4,0)),"",(VLOOKUP(B29,'KAYIT LİSTESİ'!$B$4:$H$1183,4,0)))</f>
      </c>
      <c r="E29" s="185">
        <f>IF(ISERROR(VLOOKUP(B29,'KAYIT LİSTESİ'!$B$4:$H$1183,5,0)),"",(VLOOKUP(B29,'KAYIT LİSTESİ'!$B$4:$H$1183,5,0)))</f>
      </c>
      <c r="F29" s="185">
        <f>IF(ISERROR(VLOOKUP(B29,'KAYIT LİSTESİ'!$B$4:$H$1183,6,0)),"",(VLOOKUP(B29,'KAYIT LİSTESİ'!$B$4:$H$1183,6,0)))</f>
      </c>
      <c r="G29" s="172"/>
      <c r="H29" s="172"/>
      <c r="I29" s="172"/>
      <c r="J29" s="184">
        <f t="shared" si="0"/>
        <v>0</v>
      </c>
      <c r="K29" s="212"/>
      <c r="L29" s="212"/>
      <c r="M29" s="212"/>
      <c r="N29" s="183">
        <f t="shared" si="1"/>
        <v>0</v>
      </c>
      <c r="O29" s="318"/>
      <c r="P29" s="326"/>
      <c r="Q29" s="316">
        <v>359</v>
      </c>
      <c r="R29" s="313">
        <v>29</v>
      </c>
    </row>
    <row r="30" spans="1:18" s="88" customFormat="1" ht="53.25" customHeight="1">
      <c r="A30" s="100"/>
      <c r="B30" s="101" t="s">
        <v>169</v>
      </c>
      <c r="C30" s="318">
        <f>IF(ISERROR(VLOOKUP(B30,'KAYIT LİSTESİ'!$B$4:$H$1183,2,0)),"",(VLOOKUP(B30,'KAYIT LİSTESİ'!$B$4:$H$1183,2,0)))</f>
      </c>
      <c r="D30" s="102">
        <f>IF(ISERROR(VLOOKUP(B30,'KAYIT LİSTESİ'!$B$4:$H$1183,4,0)),"",(VLOOKUP(B30,'KAYIT LİSTESİ'!$B$4:$H$1183,4,0)))</f>
      </c>
      <c r="E30" s="185">
        <f>IF(ISERROR(VLOOKUP(B30,'KAYIT LİSTESİ'!$B$4:$H$1183,5,0)),"",(VLOOKUP(B30,'KAYIT LİSTESİ'!$B$4:$H$1183,5,0)))</f>
      </c>
      <c r="F30" s="185">
        <f>IF(ISERROR(VLOOKUP(B30,'KAYIT LİSTESİ'!$B$4:$H$1183,6,0)),"",(VLOOKUP(B30,'KAYIT LİSTESİ'!$B$4:$H$1183,6,0)))</f>
      </c>
      <c r="G30" s="172"/>
      <c r="H30" s="172"/>
      <c r="I30" s="172"/>
      <c r="J30" s="184">
        <f t="shared" si="0"/>
        <v>0</v>
      </c>
      <c r="K30" s="212"/>
      <c r="L30" s="212"/>
      <c r="M30" s="212"/>
      <c r="N30" s="183">
        <f t="shared" si="1"/>
        <v>0</v>
      </c>
      <c r="O30" s="318"/>
      <c r="P30" s="326"/>
      <c r="Q30" s="316">
        <v>365</v>
      </c>
      <c r="R30" s="313">
        <v>30</v>
      </c>
    </row>
    <row r="31" spans="1:18" s="88" customFormat="1" ht="53.25" customHeight="1">
      <c r="A31" s="100"/>
      <c r="B31" s="101" t="s">
        <v>170</v>
      </c>
      <c r="C31" s="318">
        <f>IF(ISERROR(VLOOKUP(B31,'KAYIT LİSTESİ'!$B$4:$H$1183,2,0)),"",(VLOOKUP(B31,'KAYIT LİSTESİ'!$B$4:$H$1183,2,0)))</f>
      </c>
      <c r="D31" s="102">
        <f>IF(ISERROR(VLOOKUP(B31,'KAYIT LİSTESİ'!$B$4:$H$1183,4,0)),"",(VLOOKUP(B31,'KAYIT LİSTESİ'!$B$4:$H$1183,4,0)))</f>
      </c>
      <c r="E31" s="185">
        <f>IF(ISERROR(VLOOKUP(B31,'KAYIT LİSTESİ'!$B$4:$H$1183,5,0)),"",(VLOOKUP(B31,'KAYIT LİSTESİ'!$B$4:$H$1183,5,0)))</f>
      </c>
      <c r="F31" s="185">
        <f>IF(ISERROR(VLOOKUP(B31,'KAYIT LİSTESİ'!$B$4:$H$1183,6,0)),"",(VLOOKUP(B31,'KAYIT LİSTESİ'!$B$4:$H$1183,6,0)))</f>
      </c>
      <c r="G31" s="172"/>
      <c r="H31" s="172"/>
      <c r="I31" s="172"/>
      <c r="J31" s="184">
        <f t="shared" si="0"/>
        <v>0</v>
      </c>
      <c r="K31" s="212"/>
      <c r="L31" s="212"/>
      <c r="M31" s="212"/>
      <c r="N31" s="183">
        <f t="shared" si="1"/>
        <v>0</v>
      </c>
      <c r="O31" s="318"/>
      <c r="P31" s="326"/>
      <c r="Q31" s="316">
        <v>371</v>
      </c>
      <c r="R31" s="313">
        <v>31</v>
      </c>
    </row>
    <row r="32" spans="1:18" s="88" customFormat="1" ht="53.25" customHeight="1">
      <c r="A32" s="100"/>
      <c r="B32" s="101" t="s">
        <v>171</v>
      </c>
      <c r="C32" s="318">
        <f>IF(ISERROR(VLOOKUP(B32,'KAYIT LİSTESİ'!$B$4:$H$1183,2,0)),"",(VLOOKUP(B32,'KAYIT LİSTESİ'!$B$4:$H$1183,2,0)))</f>
      </c>
      <c r="D32" s="102">
        <f>IF(ISERROR(VLOOKUP(B32,'KAYIT LİSTESİ'!$B$4:$H$1183,4,0)),"",(VLOOKUP(B32,'KAYIT LİSTESİ'!$B$4:$H$1183,4,0)))</f>
      </c>
      <c r="E32" s="185">
        <f>IF(ISERROR(VLOOKUP(B32,'KAYIT LİSTESİ'!$B$4:$H$1183,5,0)),"",(VLOOKUP(B32,'KAYIT LİSTESİ'!$B$4:$H$1183,5,0)))</f>
      </c>
      <c r="F32" s="185">
        <f>IF(ISERROR(VLOOKUP(B32,'KAYIT LİSTESİ'!$B$4:$H$1183,6,0)),"",(VLOOKUP(B32,'KAYIT LİSTESİ'!$B$4:$H$1183,6,0)))</f>
      </c>
      <c r="G32" s="172"/>
      <c r="H32" s="172"/>
      <c r="I32" s="172"/>
      <c r="J32" s="184">
        <f t="shared" si="0"/>
        <v>0</v>
      </c>
      <c r="K32" s="212"/>
      <c r="L32" s="212"/>
      <c r="M32" s="212"/>
      <c r="N32" s="183">
        <f t="shared" si="1"/>
        <v>0</v>
      </c>
      <c r="O32" s="318"/>
      <c r="P32" s="326"/>
      <c r="Q32" s="316">
        <v>377</v>
      </c>
      <c r="R32" s="313">
        <v>32</v>
      </c>
    </row>
    <row r="33" spans="1:18" s="91" customFormat="1" ht="30.75" customHeight="1">
      <c r="A33" s="89"/>
      <c r="B33" s="89"/>
      <c r="C33" s="89"/>
      <c r="D33" s="90"/>
      <c r="E33" s="89"/>
      <c r="N33" s="92"/>
      <c r="O33" s="89"/>
      <c r="P33" s="89"/>
      <c r="Q33" s="316">
        <v>455</v>
      </c>
      <c r="R33" s="313">
        <v>48</v>
      </c>
    </row>
    <row r="34" spans="1:18" s="91" customFormat="1" ht="30.75" customHeight="1">
      <c r="A34" s="523" t="s">
        <v>4</v>
      </c>
      <c r="B34" s="523"/>
      <c r="C34" s="523"/>
      <c r="D34" s="523"/>
      <c r="E34" s="93" t="s">
        <v>0</v>
      </c>
      <c r="F34" s="93" t="s">
        <v>1</v>
      </c>
      <c r="G34" s="524" t="s">
        <v>2</v>
      </c>
      <c r="H34" s="524"/>
      <c r="I34" s="524"/>
      <c r="J34" s="524"/>
      <c r="K34" s="524"/>
      <c r="L34" s="524"/>
      <c r="M34" s="524"/>
      <c r="N34" s="524" t="s">
        <v>3</v>
      </c>
      <c r="O34" s="524"/>
      <c r="P34" s="93"/>
      <c r="Q34" s="316">
        <v>460</v>
      </c>
      <c r="R34" s="313">
        <v>49</v>
      </c>
    </row>
    <row r="35" spans="17:18" ht="12.75">
      <c r="Q35" s="316">
        <v>465</v>
      </c>
      <c r="R35" s="313">
        <v>50</v>
      </c>
    </row>
    <row r="36" spans="17:18" ht="12.75">
      <c r="Q36" s="316">
        <v>469</v>
      </c>
      <c r="R36" s="313">
        <v>51</v>
      </c>
    </row>
    <row r="37" spans="17:18" ht="12.75">
      <c r="Q37" s="317">
        <v>473</v>
      </c>
      <c r="R37" s="93">
        <v>52</v>
      </c>
    </row>
    <row r="38" spans="17:18" ht="12.75">
      <c r="Q38" s="317">
        <v>477</v>
      </c>
      <c r="R38" s="93">
        <v>53</v>
      </c>
    </row>
    <row r="39" spans="17:18" ht="12.75">
      <c r="Q39" s="317">
        <v>481</v>
      </c>
      <c r="R39" s="93">
        <v>54</v>
      </c>
    </row>
    <row r="40" spans="17:18" ht="12.75">
      <c r="Q40" s="317">
        <v>485</v>
      </c>
      <c r="R40" s="93">
        <v>55</v>
      </c>
    </row>
    <row r="41" spans="17:18" ht="12.75">
      <c r="Q41" s="317">
        <v>489</v>
      </c>
      <c r="R41" s="93">
        <v>56</v>
      </c>
    </row>
    <row r="42" spans="17:18" ht="12.75">
      <c r="Q42" s="317">
        <v>493</v>
      </c>
      <c r="R42" s="93">
        <v>57</v>
      </c>
    </row>
    <row r="43" spans="17:18" ht="12.75">
      <c r="Q43" s="317">
        <v>497</v>
      </c>
      <c r="R43" s="93">
        <v>58</v>
      </c>
    </row>
    <row r="44" spans="17:18" ht="12.75">
      <c r="Q44" s="317">
        <v>501</v>
      </c>
      <c r="R44" s="93">
        <v>59</v>
      </c>
    </row>
    <row r="45" spans="17:18" ht="12.75">
      <c r="Q45" s="317">
        <v>505</v>
      </c>
      <c r="R45" s="93">
        <v>60</v>
      </c>
    </row>
    <row r="46" spans="17:18" ht="12.75">
      <c r="Q46" s="317">
        <v>509</v>
      </c>
      <c r="R46" s="93">
        <v>61</v>
      </c>
    </row>
    <row r="47" spans="17:18" ht="12.75">
      <c r="Q47" s="317">
        <v>513</v>
      </c>
      <c r="R47" s="93">
        <v>62</v>
      </c>
    </row>
    <row r="48" spans="17:18" ht="12.75">
      <c r="Q48" s="317">
        <v>517</v>
      </c>
      <c r="R48" s="93">
        <v>63</v>
      </c>
    </row>
    <row r="49" spans="17:18" ht="12.75">
      <c r="Q49" s="317">
        <v>521</v>
      </c>
      <c r="R49" s="93">
        <v>64</v>
      </c>
    </row>
    <row r="50" spans="17:18" ht="12.75">
      <c r="Q50" s="317">
        <v>525</v>
      </c>
      <c r="R50" s="93">
        <v>65</v>
      </c>
    </row>
    <row r="51" spans="17:18" ht="12.75">
      <c r="Q51" s="317">
        <v>529</v>
      </c>
      <c r="R51" s="93">
        <v>66</v>
      </c>
    </row>
    <row r="52" spans="17:18" ht="12.75">
      <c r="Q52" s="317">
        <v>533</v>
      </c>
      <c r="R52" s="93">
        <v>67</v>
      </c>
    </row>
    <row r="53" spans="17:18" ht="12.75">
      <c r="Q53" s="317">
        <v>537</v>
      </c>
      <c r="R53" s="93">
        <v>68</v>
      </c>
    </row>
    <row r="54" spans="17:18" ht="12.75">
      <c r="Q54" s="317">
        <v>541</v>
      </c>
      <c r="R54" s="93">
        <v>69</v>
      </c>
    </row>
    <row r="55" spans="17:18" ht="12.75">
      <c r="Q55" s="317">
        <v>545</v>
      </c>
      <c r="R55" s="93">
        <v>70</v>
      </c>
    </row>
    <row r="56" spans="17:18" ht="12.75">
      <c r="Q56" s="317">
        <v>549</v>
      </c>
      <c r="R56" s="93">
        <v>71</v>
      </c>
    </row>
    <row r="57" spans="17:18" ht="12.75">
      <c r="Q57" s="317">
        <v>553</v>
      </c>
      <c r="R57" s="93">
        <v>72</v>
      </c>
    </row>
    <row r="58" spans="17:18" ht="12.75">
      <c r="Q58" s="317">
        <v>557</v>
      </c>
      <c r="R58" s="93">
        <v>73</v>
      </c>
    </row>
    <row r="59" spans="17:18" ht="12.75">
      <c r="Q59" s="317">
        <v>561</v>
      </c>
      <c r="R59" s="93">
        <v>74</v>
      </c>
    </row>
    <row r="60" spans="17:18" ht="12.75">
      <c r="Q60" s="317">
        <v>565</v>
      </c>
      <c r="R60" s="93">
        <v>75</v>
      </c>
    </row>
    <row r="61" spans="17:18" ht="12.75">
      <c r="Q61" s="317">
        <v>569</v>
      </c>
      <c r="R61" s="93">
        <v>76</v>
      </c>
    </row>
    <row r="62" spans="17:18" ht="12.75">
      <c r="Q62" s="317">
        <v>573</v>
      </c>
      <c r="R62" s="93">
        <v>77</v>
      </c>
    </row>
    <row r="63" spans="17:18" ht="12.75">
      <c r="Q63" s="317">
        <v>577</v>
      </c>
      <c r="R63" s="93">
        <v>78</v>
      </c>
    </row>
    <row r="64" spans="17:18" ht="12.75">
      <c r="Q64" s="317">
        <v>581</v>
      </c>
      <c r="R64" s="93">
        <v>79</v>
      </c>
    </row>
    <row r="65" spans="17:18" ht="12.75">
      <c r="Q65" s="317">
        <v>585</v>
      </c>
      <c r="R65" s="93">
        <v>80</v>
      </c>
    </row>
    <row r="66" spans="17:18" ht="12.75">
      <c r="Q66" s="317">
        <v>589</v>
      </c>
      <c r="R66" s="93">
        <v>81</v>
      </c>
    </row>
    <row r="67" spans="17:18" ht="12.75">
      <c r="Q67" s="317">
        <v>593</v>
      </c>
      <c r="R67" s="93">
        <v>82</v>
      </c>
    </row>
    <row r="68" spans="17:18" ht="12.75">
      <c r="Q68" s="317">
        <v>597</v>
      </c>
      <c r="R68" s="93">
        <v>83</v>
      </c>
    </row>
    <row r="69" spans="17:18" ht="12.75">
      <c r="Q69" s="317">
        <v>601</v>
      </c>
      <c r="R69" s="93">
        <v>84</v>
      </c>
    </row>
    <row r="70" spans="17:18" ht="12.75">
      <c r="Q70" s="317">
        <v>605</v>
      </c>
      <c r="R70" s="93">
        <v>85</v>
      </c>
    </row>
    <row r="71" spans="17:18" ht="12.75">
      <c r="Q71" s="317">
        <v>608</v>
      </c>
      <c r="R71" s="93">
        <v>86</v>
      </c>
    </row>
    <row r="72" spans="17:18" ht="12.75">
      <c r="Q72" s="317">
        <v>611</v>
      </c>
      <c r="R72" s="93">
        <v>87</v>
      </c>
    </row>
    <row r="73" spans="17:18" ht="12.75">
      <c r="Q73" s="317">
        <v>614</v>
      </c>
      <c r="R73" s="93">
        <v>88</v>
      </c>
    </row>
    <row r="74" spans="17:18" ht="12.75">
      <c r="Q74" s="317">
        <v>617</v>
      </c>
      <c r="R74" s="93">
        <v>89</v>
      </c>
    </row>
    <row r="75" spans="17:18" ht="12.75">
      <c r="Q75" s="317">
        <v>620</v>
      </c>
      <c r="R75" s="93">
        <v>90</v>
      </c>
    </row>
    <row r="76" spans="17:18" ht="12.75">
      <c r="Q76" s="317">
        <v>623</v>
      </c>
      <c r="R76" s="93">
        <v>91</v>
      </c>
    </row>
    <row r="77" spans="17:18" ht="12.75">
      <c r="Q77" s="317">
        <v>626</v>
      </c>
      <c r="R77" s="93">
        <v>92</v>
      </c>
    </row>
    <row r="78" spans="17:18" ht="12.75">
      <c r="Q78" s="317">
        <v>629</v>
      </c>
      <c r="R78" s="93">
        <v>93</v>
      </c>
    </row>
    <row r="79" spans="17:18" ht="12.75">
      <c r="Q79" s="316">
        <v>632</v>
      </c>
      <c r="R79" s="313">
        <v>94</v>
      </c>
    </row>
    <row r="80" spans="17:18" ht="12.75">
      <c r="Q80" s="316">
        <v>635</v>
      </c>
      <c r="R80" s="313">
        <v>95</v>
      </c>
    </row>
    <row r="81" spans="17:18" ht="12.75">
      <c r="Q81" s="316">
        <v>637</v>
      </c>
      <c r="R81" s="313">
        <v>96</v>
      </c>
    </row>
    <row r="82" spans="17:18" ht="12.75">
      <c r="Q82" s="316">
        <v>639</v>
      </c>
      <c r="R82" s="313">
        <v>97</v>
      </c>
    </row>
    <row r="83" spans="17:18" ht="12.75">
      <c r="Q83" s="316">
        <v>641</v>
      </c>
      <c r="R83" s="313">
        <v>98</v>
      </c>
    </row>
    <row r="84" spans="17:18" ht="12.75">
      <c r="Q84" s="316">
        <v>643</v>
      </c>
      <c r="R84" s="313">
        <v>99</v>
      </c>
    </row>
    <row r="85" spans="17:18" ht="12.75">
      <c r="Q85" s="316">
        <v>645</v>
      </c>
      <c r="R85" s="313">
        <v>100</v>
      </c>
    </row>
  </sheetData>
  <sheetProtection/>
  <mergeCells count="23">
    <mergeCell ref="A34:D34"/>
    <mergeCell ref="G34:M34"/>
    <mergeCell ref="N34:O34"/>
    <mergeCell ref="K4:L4"/>
    <mergeCell ref="A4:C4"/>
    <mergeCell ref="D4:E4"/>
    <mergeCell ref="B6:B7"/>
    <mergeCell ref="A1:P1"/>
    <mergeCell ref="A2:P2"/>
    <mergeCell ref="N5:O5"/>
    <mergeCell ref="G6:M6"/>
    <mergeCell ref="N6:N7"/>
    <mergeCell ref="D3:E3"/>
    <mergeCell ref="M4:O4"/>
    <mergeCell ref="A6:A7"/>
    <mergeCell ref="M3:P3"/>
    <mergeCell ref="P6:P7"/>
    <mergeCell ref="F6:F7"/>
    <mergeCell ref="C6:C7"/>
    <mergeCell ref="A3:C3"/>
    <mergeCell ref="E6:E7"/>
    <mergeCell ref="O6:O7"/>
    <mergeCell ref="D6:D7"/>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1" r:id="rId2"/>
  <ignoredErrors>
    <ignoredError sqref="C13:F32 D4 J13:J32" unlockedFormula="1"/>
  </ignoredErrors>
  <drawing r:id="rId1"/>
</worksheet>
</file>

<file path=xl/worksheets/sheet12.xml><?xml version="1.0" encoding="utf-8"?>
<worksheet xmlns="http://schemas.openxmlformats.org/spreadsheetml/2006/main" xmlns:r="http://schemas.openxmlformats.org/officeDocument/2006/relationships">
  <sheetPr>
    <tabColor rgb="FFFFC000"/>
  </sheetPr>
  <dimension ref="A1:R85"/>
  <sheetViews>
    <sheetView view="pageBreakPreview" zoomScale="90" zoomScaleSheetLayoutView="90" zoomScalePageLayoutView="0" workbookViewId="0" topLeftCell="A4">
      <selection activeCell="A1" sqref="A1:O1"/>
    </sheetView>
  </sheetViews>
  <sheetFormatPr defaultColWidth="9.140625" defaultRowHeight="12.75"/>
  <cols>
    <col min="1" max="1" width="6.00390625" style="94" customWidth="1"/>
    <col min="2" max="2" width="16.7109375" style="94" hidden="1" customWidth="1"/>
    <col min="3" max="3" width="7.00390625" style="94" customWidth="1"/>
    <col min="4" max="4" width="13.57421875" style="95" customWidth="1"/>
    <col min="5" max="5" width="17.140625" style="94" bestFit="1" customWidth="1"/>
    <col min="6" max="6" width="43.57421875" style="2" bestFit="1" customWidth="1"/>
    <col min="7" max="12" width="10.8515625" style="2" customWidth="1"/>
    <col min="13" max="13" width="10.7109375" style="2" customWidth="1"/>
    <col min="14" max="14" width="9.140625" style="96" customWidth="1"/>
    <col min="15" max="15" width="10.28125" style="94" customWidth="1"/>
    <col min="16" max="16" width="10.00390625" style="94" customWidth="1"/>
    <col min="17" max="17" width="9.140625" style="314" hidden="1" customWidth="1"/>
    <col min="18" max="18" width="9.140625" style="313" hidden="1" customWidth="1"/>
    <col min="19" max="16384" width="9.140625" style="2" customWidth="1"/>
  </cols>
  <sheetData>
    <row r="1" spans="1:18" ht="48.75" customHeight="1">
      <c r="A1" s="517" t="str">
        <f>'YARIŞMA BİLGİLERİ'!A2:K2</f>
        <v>Türkiye Atletizm Federasyonu
Ankara Atletizm İl Temsilciliği</v>
      </c>
      <c r="B1" s="517"/>
      <c r="C1" s="517"/>
      <c r="D1" s="517"/>
      <c r="E1" s="517"/>
      <c r="F1" s="517"/>
      <c r="G1" s="517"/>
      <c r="H1" s="517"/>
      <c r="I1" s="517"/>
      <c r="J1" s="517"/>
      <c r="K1" s="517"/>
      <c r="L1" s="517"/>
      <c r="M1" s="517"/>
      <c r="N1" s="517"/>
      <c r="O1" s="517"/>
      <c r="P1" s="319"/>
      <c r="Q1" s="314">
        <v>330</v>
      </c>
      <c r="R1" s="313">
        <v>1</v>
      </c>
    </row>
    <row r="2" spans="1:18" ht="25.5" customHeight="1">
      <c r="A2" s="518" t="str">
        <f>'YARIŞMA BİLGİLERİ'!A14:K14</f>
        <v>1.Lig 1.Kademe Yarışmaları</v>
      </c>
      <c r="B2" s="518"/>
      <c r="C2" s="518"/>
      <c r="D2" s="518"/>
      <c r="E2" s="518"/>
      <c r="F2" s="518"/>
      <c r="G2" s="518"/>
      <c r="H2" s="518"/>
      <c r="I2" s="518"/>
      <c r="J2" s="518"/>
      <c r="K2" s="518"/>
      <c r="L2" s="518"/>
      <c r="M2" s="518"/>
      <c r="N2" s="518"/>
      <c r="O2" s="518"/>
      <c r="P2" s="518"/>
      <c r="Q2" s="314">
        <v>347</v>
      </c>
      <c r="R2" s="313">
        <v>2</v>
      </c>
    </row>
    <row r="3" spans="1:18" s="3" customFormat="1" ht="27" customHeight="1">
      <c r="A3" s="515" t="s">
        <v>75</v>
      </c>
      <c r="B3" s="515"/>
      <c r="C3" s="515"/>
      <c r="D3" s="520" t="str">
        <f>'YARIŞMA PROGRAMI'!C13</f>
        <v>Gülle Atma</v>
      </c>
      <c r="E3" s="520"/>
      <c r="F3" s="97"/>
      <c r="G3" s="528"/>
      <c r="H3" s="528"/>
      <c r="I3" s="97"/>
      <c r="J3" s="97"/>
      <c r="K3" s="97"/>
      <c r="L3" s="82" t="s">
        <v>302</v>
      </c>
      <c r="M3" s="522" t="str">
        <f>'YARIŞMA PROGRAMI'!E13</f>
        <v>Hüseyin ATICI  20.42</v>
      </c>
      <c r="N3" s="522"/>
      <c r="O3" s="522"/>
      <c r="P3" s="522"/>
      <c r="Q3" s="314">
        <v>364</v>
      </c>
      <c r="R3" s="313">
        <v>3</v>
      </c>
    </row>
    <row r="4" spans="1:18" s="3" customFormat="1" ht="17.25" customHeight="1">
      <c r="A4" s="526" t="s">
        <v>76</v>
      </c>
      <c r="B4" s="526"/>
      <c r="C4" s="526"/>
      <c r="D4" s="527" t="str">
        <f>'YARIŞMA BİLGİLERİ'!F21</f>
        <v>1.Lig Erkekler</v>
      </c>
      <c r="E4" s="527"/>
      <c r="F4" s="232" t="s">
        <v>239</v>
      </c>
      <c r="G4" s="190" t="s">
        <v>391</v>
      </c>
      <c r="H4" s="190"/>
      <c r="I4" s="188"/>
      <c r="J4" s="188"/>
      <c r="K4" s="525" t="s">
        <v>74</v>
      </c>
      <c r="L4" s="525"/>
      <c r="M4" s="521" t="str">
        <f>'YARIŞMA PROGRAMI'!B13</f>
        <v>24 Ağustos 2013 - 16.15</v>
      </c>
      <c r="N4" s="521"/>
      <c r="O4" s="521"/>
      <c r="P4" s="188"/>
      <c r="Q4" s="314">
        <v>381</v>
      </c>
      <c r="R4" s="313">
        <v>4</v>
      </c>
    </row>
    <row r="5" spans="1:18" ht="15" customHeight="1">
      <c r="A5" s="4"/>
      <c r="B5" s="4"/>
      <c r="C5" s="4"/>
      <c r="D5" s="8"/>
      <c r="E5" s="5"/>
      <c r="F5" s="6"/>
      <c r="G5" s="7"/>
      <c r="H5" s="7"/>
      <c r="I5" s="7"/>
      <c r="J5" s="7"/>
      <c r="K5" s="7"/>
      <c r="L5" s="7"/>
      <c r="M5" s="7"/>
      <c r="N5" s="492">
        <f ca="1">NOW()</f>
        <v>41510.89665486111</v>
      </c>
      <c r="O5" s="492"/>
      <c r="P5" s="323"/>
      <c r="Q5" s="314">
        <v>398</v>
      </c>
      <c r="R5" s="313">
        <v>5</v>
      </c>
    </row>
    <row r="6" spans="1:18" ht="15.75">
      <c r="A6" s="513" t="s">
        <v>6</v>
      </c>
      <c r="B6" s="513"/>
      <c r="C6" s="514" t="s">
        <v>59</v>
      </c>
      <c r="D6" s="514" t="s">
        <v>78</v>
      </c>
      <c r="E6" s="513" t="s">
        <v>7</v>
      </c>
      <c r="F6" s="513" t="s">
        <v>423</v>
      </c>
      <c r="G6" s="519" t="s">
        <v>295</v>
      </c>
      <c r="H6" s="519"/>
      <c r="I6" s="519"/>
      <c r="J6" s="519"/>
      <c r="K6" s="519"/>
      <c r="L6" s="519"/>
      <c r="M6" s="519"/>
      <c r="N6" s="516" t="s">
        <v>8</v>
      </c>
      <c r="O6" s="516" t="s">
        <v>118</v>
      </c>
      <c r="P6" s="516" t="s">
        <v>9</v>
      </c>
      <c r="Q6" s="314">
        <v>415</v>
      </c>
      <c r="R6" s="313">
        <v>6</v>
      </c>
    </row>
    <row r="7" spans="1:18" ht="30" customHeight="1">
      <c r="A7" s="513"/>
      <c r="B7" s="513"/>
      <c r="C7" s="514"/>
      <c r="D7" s="514"/>
      <c r="E7" s="513"/>
      <c r="F7" s="513"/>
      <c r="G7" s="99">
        <v>1</v>
      </c>
      <c r="H7" s="99">
        <v>2</v>
      </c>
      <c r="I7" s="99">
        <v>3</v>
      </c>
      <c r="J7" s="301" t="s">
        <v>292</v>
      </c>
      <c r="K7" s="99">
        <v>4</v>
      </c>
      <c r="L7" s="99">
        <v>5</v>
      </c>
      <c r="M7" s="99">
        <v>6</v>
      </c>
      <c r="N7" s="516"/>
      <c r="O7" s="516"/>
      <c r="P7" s="516"/>
      <c r="Q7" s="314">
        <v>432</v>
      </c>
      <c r="R7" s="313">
        <v>7</v>
      </c>
    </row>
    <row r="8" spans="1:18" s="88" customFormat="1" ht="49.5" customHeight="1">
      <c r="A8" s="100">
        <v>1</v>
      </c>
      <c r="B8" s="101" t="s">
        <v>243</v>
      </c>
      <c r="C8" s="318">
        <f>IF(ISERROR(VLOOKUP(B8,'KAYIT LİSTESİ'!$B$4:$H$1183,2,0)),"",(VLOOKUP(B8,'KAYIT LİSTESİ'!$B$4:$H$1183,2,0)))</f>
        <v>713</v>
      </c>
      <c r="D8" s="102">
        <f>IF(ISERROR(VLOOKUP(B8,'KAYIT LİSTESİ'!$B$4:$H$1183,4,0)),"",(VLOOKUP(B8,'KAYIT LİSTESİ'!$B$4:$H$1183,4,0)))</f>
        <v>32452</v>
      </c>
      <c r="E8" s="185" t="str">
        <f>IF(ISERROR(VLOOKUP(B8,'KAYIT LİSTESİ'!$B$4:$H$1183,5,0)),"",(VLOOKUP(B8,'KAYIT LİSTESİ'!$B$4:$H$1183,5,0)))</f>
        <v>M.ALİ ÇALIDAN</v>
      </c>
      <c r="F8" s="185" t="str">
        <f>IF(ISERROR(VLOOKUP(B8,'KAYIT LİSTESİ'!$B$4:$H$1183,6,0)),"",(VLOOKUP(B8,'KAYIT LİSTESİ'!$B$4:$H$1183,6,0)))</f>
        <v>MERSİN-MESKİ SPOR</v>
      </c>
      <c r="G8" s="172">
        <v>1408</v>
      </c>
      <c r="H8" s="172">
        <v>1425</v>
      </c>
      <c r="I8" s="172" t="s">
        <v>572</v>
      </c>
      <c r="J8" s="172">
        <f>MAX(G8:I8)</f>
        <v>1425</v>
      </c>
      <c r="K8" s="172" t="s">
        <v>572</v>
      </c>
      <c r="L8" s="172" t="s">
        <v>572</v>
      </c>
      <c r="M8" s="172" t="s">
        <v>572</v>
      </c>
      <c r="N8" s="372">
        <f>MAX(G8:M8)</f>
        <v>1425</v>
      </c>
      <c r="O8" s="373">
        <v>8</v>
      </c>
      <c r="P8" s="326"/>
      <c r="Q8" s="314">
        <v>448</v>
      </c>
      <c r="R8" s="313">
        <v>8</v>
      </c>
    </row>
    <row r="9" spans="1:18" s="88" customFormat="1" ht="49.5" customHeight="1">
      <c r="A9" s="100">
        <v>2</v>
      </c>
      <c r="B9" s="101" t="s">
        <v>242</v>
      </c>
      <c r="C9" s="318">
        <f>IF(ISERROR(VLOOKUP(B9,'KAYIT LİSTESİ'!$B$4:$H$1183,2,0)),"",(VLOOKUP(B9,'KAYIT LİSTESİ'!$B$4:$H$1183,2,0)))</f>
        <v>738</v>
      </c>
      <c r="D9" s="102">
        <f>IF(ISERROR(VLOOKUP(B9,'KAYIT LİSTESİ'!$B$4:$H$1183,4,0)),"",(VLOOKUP(B9,'KAYIT LİSTESİ'!$B$4:$H$1183,4,0)))</f>
        <v>34405</v>
      </c>
      <c r="E9" s="185" t="str">
        <f>IF(ISERROR(VLOOKUP(B9,'KAYIT LİSTESİ'!$B$4:$H$1183,5,0)),"",(VLOOKUP(B9,'KAYIT LİSTESİ'!$B$4:$H$1183,5,0)))</f>
        <v>BENHUR ÖZİPEK</v>
      </c>
      <c r="F9" s="185" t="str">
        <f>IF(ISERROR(VLOOKUP(B9,'KAYIT LİSTESİ'!$B$4:$H$1183,6,0)),"",(VLOOKUP(B9,'KAYIT LİSTESİ'!$B$4:$H$1183,6,0)))</f>
        <v>KOCAELİ-DARICA BELEDİYE SP.</v>
      </c>
      <c r="G9" s="172">
        <v>1244</v>
      </c>
      <c r="H9" s="172">
        <v>1363</v>
      </c>
      <c r="I9" s="172">
        <v>1351</v>
      </c>
      <c r="J9" s="172">
        <f>MAX(G9:I9)</f>
        <v>1363</v>
      </c>
      <c r="K9" s="172" t="s">
        <v>572</v>
      </c>
      <c r="L9" s="172">
        <v>1378</v>
      </c>
      <c r="M9" s="172" t="s">
        <v>572</v>
      </c>
      <c r="N9" s="372">
        <f>MAX(G9:M9)</f>
        <v>1378</v>
      </c>
      <c r="O9" s="373">
        <v>7</v>
      </c>
      <c r="P9" s="326"/>
      <c r="Q9" s="314">
        <v>464</v>
      </c>
      <c r="R9" s="313">
        <v>9</v>
      </c>
    </row>
    <row r="10" spans="1:18" s="88" customFormat="1" ht="49.5" customHeight="1">
      <c r="A10" s="100">
        <v>3</v>
      </c>
      <c r="B10" s="101" t="s">
        <v>246</v>
      </c>
      <c r="C10" s="318">
        <f>IF(ISERROR(VLOOKUP(B10,'KAYIT LİSTESİ'!$B$4:$H$1183,2,0)),"",(VLOOKUP(B10,'KAYIT LİSTESİ'!$B$4:$H$1183,2,0)))</f>
        <v>729</v>
      </c>
      <c r="D10" s="102">
        <f>IF(ISERROR(VLOOKUP(B10,'KAYIT LİSTESİ'!$B$4:$H$1183,4,0)),"",(VLOOKUP(B10,'KAYIT LİSTESİ'!$B$4:$H$1183,4,0)))</f>
        <v>32935</v>
      </c>
      <c r="E10" s="185" t="str">
        <f>IF(ISERROR(VLOOKUP(B10,'KAYIT LİSTESİ'!$B$4:$H$1183,5,0)),"",(VLOOKUP(B10,'KAYIT LİSTESİ'!$B$4:$H$1183,5,0)))</f>
        <v>MUSTAFA ALPÇİN</v>
      </c>
      <c r="F10" s="185" t="str">
        <f>IF(ISERROR(VLOOKUP(B10,'KAYIT LİSTESİ'!$B$4:$H$1183,6,0)),"",(VLOOKUP(B10,'KAYIT LİSTESİ'!$B$4:$H$1183,6,0)))</f>
        <v>BURSA-BURSASPOR </v>
      </c>
      <c r="G10" s="172">
        <v>1279</v>
      </c>
      <c r="H10" s="172">
        <v>1287</v>
      </c>
      <c r="I10" s="172">
        <v>1298</v>
      </c>
      <c r="J10" s="172">
        <f>MAX(G10:I10)</f>
        <v>1298</v>
      </c>
      <c r="K10" s="172">
        <v>1318</v>
      </c>
      <c r="L10" s="172" t="s">
        <v>572</v>
      </c>
      <c r="M10" s="172" t="s">
        <v>572</v>
      </c>
      <c r="N10" s="372">
        <f>MAX(G10:M10)</f>
        <v>1318</v>
      </c>
      <c r="O10" s="373">
        <v>6</v>
      </c>
      <c r="P10" s="326"/>
      <c r="Q10" s="314">
        <v>480</v>
      </c>
      <c r="R10" s="313">
        <v>10</v>
      </c>
    </row>
    <row r="11" spans="1:18" s="88" customFormat="1" ht="49.5" customHeight="1">
      <c r="A11" s="100">
        <v>4</v>
      </c>
      <c r="B11" s="101" t="s">
        <v>244</v>
      </c>
      <c r="C11" s="318">
        <f>IF(ISERROR(VLOOKUP(B11,'KAYIT LİSTESİ'!$B$4:$H$1183,2,0)),"",(VLOOKUP(B11,'KAYIT LİSTESİ'!$B$4:$H$1183,2,0)))</f>
        <v>678</v>
      </c>
      <c r="D11" s="102">
        <f>IF(ISERROR(VLOOKUP(B11,'KAYIT LİSTESİ'!$B$4:$H$1183,4,0)),"",(VLOOKUP(B11,'KAYIT LİSTESİ'!$B$4:$H$1183,4,0)))</f>
        <v>31556</v>
      </c>
      <c r="E11" s="185" t="str">
        <f>IF(ISERROR(VLOOKUP(B11,'KAYIT LİSTESİ'!$B$4:$H$1183,5,0)),"",(VLOOKUP(B11,'KAYIT LİSTESİ'!$B$4:$H$1183,5,0)))</f>
        <v>DOĞA KURAL</v>
      </c>
      <c r="F11" s="185" t="str">
        <f>IF(ISERROR(VLOOKUP(B11,'KAYIT LİSTESİ'!$B$4:$H$1183,6,0)),"",(VLOOKUP(B11,'KAYIT LİSTESİ'!$B$4:$H$1183,6,0)))</f>
        <v>İSTANBUL-ÜSKÜDAR BLD.SP.</v>
      </c>
      <c r="G11" s="172">
        <v>1120</v>
      </c>
      <c r="H11" s="172">
        <v>1097</v>
      </c>
      <c r="I11" s="172" t="s">
        <v>572</v>
      </c>
      <c r="J11" s="172">
        <f>MAX(G11:I11)</f>
        <v>1120</v>
      </c>
      <c r="K11" s="172" t="s">
        <v>572</v>
      </c>
      <c r="L11" s="172">
        <v>1147</v>
      </c>
      <c r="M11" s="172" t="s">
        <v>572</v>
      </c>
      <c r="N11" s="372">
        <f>MAX(G11:M11)</f>
        <v>1147</v>
      </c>
      <c r="O11" s="373">
        <v>5</v>
      </c>
      <c r="P11" s="326"/>
      <c r="Q11" s="314">
        <v>496</v>
      </c>
      <c r="R11" s="313">
        <v>11</v>
      </c>
    </row>
    <row r="12" spans="1:18" s="88" customFormat="1" ht="49.5" customHeight="1">
      <c r="A12" s="100">
        <v>5</v>
      </c>
      <c r="B12" s="101" t="s">
        <v>245</v>
      </c>
      <c r="C12" s="318">
        <f>IF(ISERROR(VLOOKUP(B12,'KAYIT LİSTESİ'!$B$4:$H$1183,2,0)),"",(VLOOKUP(B12,'KAYIT LİSTESİ'!$B$4:$H$1183,2,0)))</f>
        <v>693</v>
      </c>
      <c r="D12" s="102">
        <f>IF(ISERROR(VLOOKUP(B12,'KAYIT LİSTESİ'!$B$4:$H$1183,4,0)),"",(VLOOKUP(B12,'KAYIT LİSTESİ'!$B$4:$H$1183,4,0)))</f>
        <v>31778</v>
      </c>
      <c r="E12" s="185" t="str">
        <f>IF(ISERROR(VLOOKUP(B12,'KAYIT LİSTESİ'!$B$4:$H$1183,5,0)),"",(VLOOKUP(B12,'KAYIT LİSTESİ'!$B$4:$H$1183,5,0)))</f>
        <v>ABDULKADİR SADIÇ</v>
      </c>
      <c r="F12" s="185" t="str">
        <f>IF(ISERROR(VLOOKUP(B12,'KAYIT LİSTESİ'!$B$4:$H$1183,6,0)),"",(VLOOKUP(B12,'KAYIT LİSTESİ'!$B$4:$H$1183,6,0)))</f>
        <v>ANKARA-JANDARMA GÜCÜ</v>
      </c>
      <c r="G12" s="172" t="s">
        <v>572</v>
      </c>
      <c r="H12" s="172">
        <v>868</v>
      </c>
      <c r="I12" s="172">
        <v>782</v>
      </c>
      <c r="J12" s="172">
        <f>MAX(G12:I12)</f>
        <v>868</v>
      </c>
      <c r="K12" s="172">
        <v>856</v>
      </c>
      <c r="L12" s="172">
        <v>858</v>
      </c>
      <c r="M12" s="172">
        <v>841</v>
      </c>
      <c r="N12" s="372">
        <f>MAX(G12:M12)</f>
        <v>868</v>
      </c>
      <c r="O12" s="373">
        <v>4</v>
      </c>
      <c r="P12" s="326"/>
      <c r="Q12" s="314">
        <v>512</v>
      </c>
      <c r="R12" s="313">
        <v>12</v>
      </c>
    </row>
    <row r="13" spans="1:18" s="88" customFormat="1" ht="49.5" customHeight="1">
      <c r="A13" s="100"/>
      <c r="B13" s="101" t="s">
        <v>247</v>
      </c>
      <c r="C13" s="318">
        <f>IF(ISERROR(VLOOKUP(B13,'KAYIT LİSTESİ'!$B$4:$H$1183,2,0)),"",(VLOOKUP(B13,'KAYIT LİSTESİ'!$B$4:$H$1183,2,0)))</f>
      </c>
      <c r="D13" s="102">
        <f>IF(ISERROR(VLOOKUP(B13,'KAYIT LİSTESİ'!$B$4:$H$1183,4,0)),"",(VLOOKUP(B13,'KAYIT LİSTESİ'!$B$4:$H$1183,4,0)))</f>
      </c>
      <c r="E13" s="185">
        <f>IF(ISERROR(VLOOKUP(B13,'KAYIT LİSTESİ'!$B$4:$H$1183,5,0)),"",(VLOOKUP(B13,'KAYIT LİSTESİ'!$B$4:$H$1183,5,0)))</f>
      </c>
      <c r="F13" s="185">
        <f>IF(ISERROR(VLOOKUP(B13,'KAYIT LİSTESİ'!$B$4:$H$1183,6,0)),"",(VLOOKUP(B13,'KAYIT LİSTESİ'!$B$4:$H$1183,6,0)))</f>
      </c>
      <c r="G13" s="172"/>
      <c r="H13" s="172"/>
      <c r="I13" s="172"/>
      <c r="J13" s="184">
        <f aca="true" t="shared" si="0" ref="J13:J32">MAX(G13:I13)</f>
        <v>0</v>
      </c>
      <c r="K13" s="212"/>
      <c r="L13" s="212"/>
      <c r="M13" s="212"/>
      <c r="N13" s="183">
        <f aca="true" t="shared" si="1" ref="N13:N32">MAX(G13:M13)</f>
        <v>0</v>
      </c>
      <c r="O13" s="318"/>
      <c r="P13" s="326"/>
      <c r="Q13" s="314">
        <v>528</v>
      </c>
      <c r="R13" s="313">
        <v>13</v>
      </c>
    </row>
    <row r="14" spans="1:18" s="88" customFormat="1" ht="49.5" customHeight="1">
      <c r="A14" s="100"/>
      <c r="B14" s="101" t="s">
        <v>248</v>
      </c>
      <c r="C14" s="318">
        <f>IF(ISERROR(VLOOKUP(B14,'KAYIT LİSTESİ'!$B$4:$H$1183,2,0)),"",(VLOOKUP(B14,'KAYIT LİSTESİ'!$B$4:$H$1183,2,0)))</f>
      </c>
      <c r="D14" s="102">
        <f>IF(ISERROR(VLOOKUP(B14,'KAYIT LİSTESİ'!$B$4:$H$1183,4,0)),"",(VLOOKUP(B14,'KAYIT LİSTESİ'!$B$4:$H$1183,4,0)))</f>
      </c>
      <c r="E14" s="185">
        <f>IF(ISERROR(VLOOKUP(B14,'KAYIT LİSTESİ'!$B$4:$H$1183,5,0)),"",(VLOOKUP(B14,'KAYIT LİSTESİ'!$B$4:$H$1183,5,0)))</f>
      </c>
      <c r="F14" s="185">
        <f>IF(ISERROR(VLOOKUP(B14,'KAYIT LİSTESİ'!$B$4:$H$1183,6,0)),"",(VLOOKUP(B14,'KAYIT LİSTESİ'!$B$4:$H$1183,6,0)))</f>
      </c>
      <c r="G14" s="172"/>
      <c r="H14" s="172"/>
      <c r="I14" s="172"/>
      <c r="J14" s="184">
        <f t="shared" si="0"/>
        <v>0</v>
      </c>
      <c r="K14" s="212"/>
      <c r="L14" s="212"/>
      <c r="M14" s="212"/>
      <c r="N14" s="183">
        <f t="shared" si="1"/>
        <v>0</v>
      </c>
      <c r="O14" s="318"/>
      <c r="P14" s="326"/>
      <c r="Q14" s="314">
        <v>544</v>
      </c>
      <c r="R14" s="313">
        <v>14</v>
      </c>
    </row>
    <row r="15" spans="1:18" s="88" customFormat="1" ht="49.5" customHeight="1">
      <c r="A15" s="100"/>
      <c r="B15" s="101" t="s">
        <v>249</v>
      </c>
      <c r="C15" s="318">
        <f>IF(ISERROR(VLOOKUP(B15,'KAYIT LİSTESİ'!$B$4:$H$1183,2,0)),"",(VLOOKUP(B15,'KAYIT LİSTESİ'!$B$4:$H$1183,2,0)))</f>
      </c>
      <c r="D15" s="102">
        <f>IF(ISERROR(VLOOKUP(B15,'KAYIT LİSTESİ'!$B$4:$H$1183,4,0)),"",(VLOOKUP(B15,'KAYIT LİSTESİ'!$B$4:$H$1183,4,0)))</f>
      </c>
      <c r="E15" s="185">
        <f>IF(ISERROR(VLOOKUP(B15,'KAYIT LİSTESİ'!$B$4:$H$1183,5,0)),"",(VLOOKUP(B15,'KAYIT LİSTESİ'!$B$4:$H$1183,5,0)))</f>
      </c>
      <c r="F15" s="185">
        <f>IF(ISERROR(VLOOKUP(B15,'KAYIT LİSTESİ'!$B$4:$H$1183,6,0)),"",(VLOOKUP(B15,'KAYIT LİSTESİ'!$B$4:$H$1183,6,0)))</f>
      </c>
      <c r="G15" s="172"/>
      <c r="H15" s="172"/>
      <c r="I15" s="172"/>
      <c r="J15" s="184">
        <f t="shared" si="0"/>
        <v>0</v>
      </c>
      <c r="K15" s="212"/>
      <c r="L15" s="212"/>
      <c r="M15" s="212"/>
      <c r="N15" s="183">
        <f t="shared" si="1"/>
        <v>0</v>
      </c>
      <c r="O15" s="318"/>
      <c r="P15" s="326"/>
      <c r="Q15" s="314">
        <v>560</v>
      </c>
      <c r="R15" s="313">
        <v>15</v>
      </c>
    </row>
    <row r="16" spans="1:18" s="88" customFormat="1" ht="49.5" customHeight="1">
      <c r="A16" s="100"/>
      <c r="B16" s="101" t="s">
        <v>250</v>
      </c>
      <c r="C16" s="318">
        <f>IF(ISERROR(VLOOKUP(B16,'KAYIT LİSTESİ'!$B$4:$H$1183,2,0)),"",(VLOOKUP(B16,'KAYIT LİSTESİ'!$B$4:$H$1183,2,0)))</f>
      </c>
      <c r="D16" s="102">
        <f>IF(ISERROR(VLOOKUP(B16,'KAYIT LİSTESİ'!$B$4:$H$1183,4,0)),"",(VLOOKUP(B16,'KAYIT LİSTESİ'!$B$4:$H$1183,4,0)))</f>
      </c>
      <c r="E16" s="185">
        <f>IF(ISERROR(VLOOKUP(B16,'KAYIT LİSTESİ'!$B$4:$H$1183,5,0)),"",(VLOOKUP(B16,'KAYIT LİSTESİ'!$B$4:$H$1183,5,0)))</f>
      </c>
      <c r="F16" s="185">
        <f>IF(ISERROR(VLOOKUP(B16,'KAYIT LİSTESİ'!$B$4:$H$1183,6,0)),"",(VLOOKUP(B16,'KAYIT LİSTESİ'!$B$4:$H$1183,6,0)))</f>
      </c>
      <c r="G16" s="172"/>
      <c r="H16" s="172"/>
      <c r="I16" s="172"/>
      <c r="J16" s="184">
        <f t="shared" si="0"/>
        <v>0</v>
      </c>
      <c r="K16" s="212"/>
      <c r="L16" s="212"/>
      <c r="M16" s="212"/>
      <c r="N16" s="183">
        <f t="shared" si="1"/>
        <v>0</v>
      </c>
      <c r="O16" s="318"/>
      <c r="P16" s="326"/>
      <c r="Q16" s="314">
        <v>576</v>
      </c>
      <c r="R16" s="313">
        <v>16</v>
      </c>
    </row>
    <row r="17" spans="1:18" s="88" customFormat="1" ht="49.5" customHeight="1">
      <c r="A17" s="100"/>
      <c r="B17" s="101" t="s">
        <v>251</v>
      </c>
      <c r="C17" s="318">
        <f>IF(ISERROR(VLOOKUP(B17,'KAYIT LİSTESİ'!$B$4:$H$1183,2,0)),"",(VLOOKUP(B17,'KAYIT LİSTESİ'!$B$4:$H$1183,2,0)))</f>
      </c>
      <c r="D17" s="102">
        <f>IF(ISERROR(VLOOKUP(B17,'KAYIT LİSTESİ'!$B$4:$H$1183,4,0)),"",(VLOOKUP(B17,'KAYIT LİSTESİ'!$B$4:$H$1183,4,0)))</f>
      </c>
      <c r="E17" s="185">
        <f>IF(ISERROR(VLOOKUP(B17,'KAYIT LİSTESİ'!$B$4:$H$1183,5,0)),"",(VLOOKUP(B17,'KAYIT LİSTESİ'!$B$4:$H$1183,5,0)))</f>
      </c>
      <c r="F17" s="185">
        <f>IF(ISERROR(VLOOKUP(B17,'KAYIT LİSTESİ'!$B$4:$H$1183,6,0)),"",(VLOOKUP(B17,'KAYIT LİSTESİ'!$B$4:$H$1183,6,0)))</f>
      </c>
      <c r="G17" s="172"/>
      <c r="H17" s="172"/>
      <c r="I17" s="172"/>
      <c r="J17" s="184">
        <f t="shared" si="0"/>
        <v>0</v>
      </c>
      <c r="K17" s="212"/>
      <c r="L17" s="212"/>
      <c r="M17" s="212"/>
      <c r="N17" s="183">
        <f t="shared" si="1"/>
        <v>0</v>
      </c>
      <c r="O17" s="318"/>
      <c r="P17" s="326"/>
      <c r="Q17" s="314">
        <v>592</v>
      </c>
      <c r="R17" s="313">
        <v>17</v>
      </c>
    </row>
    <row r="18" spans="1:18" s="88" customFormat="1" ht="49.5" customHeight="1">
      <c r="A18" s="100"/>
      <c r="B18" s="101" t="s">
        <v>252</v>
      </c>
      <c r="C18" s="318">
        <f>IF(ISERROR(VLOOKUP(B18,'KAYIT LİSTESİ'!$B$4:$H$1183,2,0)),"",(VLOOKUP(B18,'KAYIT LİSTESİ'!$B$4:$H$1183,2,0)))</f>
      </c>
      <c r="D18" s="102">
        <f>IF(ISERROR(VLOOKUP(B18,'KAYIT LİSTESİ'!$B$4:$H$1183,4,0)),"",(VLOOKUP(B18,'KAYIT LİSTESİ'!$B$4:$H$1183,4,0)))</f>
      </c>
      <c r="E18" s="185">
        <f>IF(ISERROR(VLOOKUP(B18,'KAYIT LİSTESİ'!$B$4:$H$1183,5,0)),"",(VLOOKUP(B18,'KAYIT LİSTESİ'!$B$4:$H$1183,5,0)))</f>
      </c>
      <c r="F18" s="185">
        <f>IF(ISERROR(VLOOKUP(B18,'KAYIT LİSTESİ'!$B$4:$H$1183,6,0)),"",(VLOOKUP(B18,'KAYIT LİSTESİ'!$B$4:$H$1183,6,0)))</f>
      </c>
      <c r="G18" s="172"/>
      <c r="H18" s="172"/>
      <c r="I18" s="172"/>
      <c r="J18" s="184">
        <f t="shared" si="0"/>
        <v>0</v>
      </c>
      <c r="K18" s="212"/>
      <c r="L18" s="212"/>
      <c r="M18" s="212"/>
      <c r="N18" s="183">
        <f t="shared" si="1"/>
        <v>0</v>
      </c>
      <c r="O18" s="318"/>
      <c r="P18" s="326"/>
      <c r="Q18" s="314">
        <v>608</v>
      </c>
      <c r="R18" s="313">
        <v>18</v>
      </c>
    </row>
    <row r="19" spans="1:18" s="88" customFormat="1" ht="49.5" customHeight="1">
      <c r="A19" s="100"/>
      <c r="B19" s="101" t="s">
        <v>253</v>
      </c>
      <c r="C19" s="318">
        <f>IF(ISERROR(VLOOKUP(B19,'KAYIT LİSTESİ'!$B$4:$H$1183,2,0)),"",(VLOOKUP(B19,'KAYIT LİSTESİ'!$B$4:$H$1183,2,0)))</f>
      </c>
      <c r="D19" s="102">
        <f>IF(ISERROR(VLOOKUP(B19,'KAYIT LİSTESİ'!$B$4:$H$1183,4,0)),"",(VLOOKUP(B19,'KAYIT LİSTESİ'!$B$4:$H$1183,4,0)))</f>
      </c>
      <c r="E19" s="185">
        <f>IF(ISERROR(VLOOKUP(B19,'KAYIT LİSTESİ'!$B$4:$H$1183,5,0)),"",(VLOOKUP(B19,'KAYIT LİSTESİ'!$B$4:$H$1183,5,0)))</f>
      </c>
      <c r="F19" s="185">
        <f>IF(ISERROR(VLOOKUP(B19,'KAYIT LİSTESİ'!$B$4:$H$1183,6,0)),"",(VLOOKUP(B19,'KAYIT LİSTESİ'!$B$4:$H$1183,6,0)))</f>
      </c>
      <c r="G19" s="172"/>
      <c r="H19" s="172"/>
      <c r="I19" s="172"/>
      <c r="J19" s="184">
        <f t="shared" si="0"/>
        <v>0</v>
      </c>
      <c r="K19" s="212"/>
      <c r="L19" s="212"/>
      <c r="M19" s="212"/>
      <c r="N19" s="183">
        <f t="shared" si="1"/>
        <v>0</v>
      </c>
      <c r="O19" s="318"/>
      <c r="P19" s="326"/>
      <c r="Q19" s="314">
        <v>624</v>
      </c>
      <c r="R19" s="313">
        <v>19</v>
      </c>
    </row>
    <row r="20" spans="1:18" s="88" customFormat="1" ht="49.5" customHeight="1">
      <c r="A20" s="100"/>
      <c r="B20" s="101" t="s">
        <v>254</v>
      </c>
      <c r="C20" s="318">
        <f>IF(ISERROR(VLOOKUP(B20,'KAYIT LİSTESİ'!$B$4:$H$1183,2,0)),"",(VLOOKUP(B20,'KAYIT LİSTESİ'!$B$4:$H$1183,2,0)))</f>
      </c>
      <c r="D20" s="102">
        <f>IF(ISERROR(VLOOKUP(B20,'KAYIT LİSTESİ'!$B$4:$H$1183,4,0)),"",(VLOOKUP(B20,'KAYIT LİSTESİ'!$B$4:$H$1183,4,0)))</f>
      </c>
      <c r="E20" s="185">
        <f>IF(ISERROR(VLOOKUP(B20,'KAYIT LİSTESİ'!$B$4:$H$1183,5,0)),"",(VLOOKUP(B20,'KAYIT LİSTESİ'!$B$4:$H$1183,5,0)))</f>
      </c>
      <c r="F20" s="185">
        <f>IF(ISERROR(VLOOKUP(B20,'KAYIT LİSTESİ'!$B$4:$H$1183,6,0)),"",(VLOOKUP(B20,'KAYIT LİSTESİ'!$B$4:$H$1183,6,0)))</f>
      </c>
      <c r="G20" s="172"/>
      <c r="H20" s="172"/>
      <c r="I20" s="172"/>
      <c r="J20" s="184">
        <f t="shared" si="0"/>
        <v>0</v>
      </c>
      <c r="K20" s="212"/>
      <c r="L20" s="212"/>
      <c r="M20" s="212"/>
      <c r="N20" s="183">
        <f t="shared" si="1"/>
        <v>0</v>
      </c>
      <c r="O20" s="318"/>
      <c r="P20" s="326"/>
      <c r="Q20" s="314">
        <v>640</v>
      </c>
      <c r="R20" s="313">
        <v>20</v>
      </c>
    </row>
    <row r="21" spans="1:18" s="88" customFormat="1" ht="49.5" customHeight="1">
      <c r="A21" s="100"/>
      <c r="B21" s="101" t="s">
        <v>255</v>
      </c>
      <c r="C21" s="318">
        <f>IF(ISERROR(VLOOKUP(B21,'KAYIT LİSTESİ'!$B$4:$H$1183,2,0)),"",(VLOOKUP(B21,'KAYIT LİSTESİ'!$B$4:$H$1183,2,0)))</f>
      </c>
      <c r="D21" s="102">
        <f>IF(ISERROR(VLOOKUP(B21,'KAYIT LİSTESİ'!$B$4:$H$1183,4,0)),"",(VLOOKUP(B21,'KAYIT LİSTESİ'!$B$4:$H$1183,4,0)))</f>
      </c>
      <c r="E21" s="185">
        <f>IF(ISERROR(VLOOKUP(B21,'KAYIT LİSTESİ'!$B$4:$H$1183,5,0)),"",(VLOOKUP(B21,'KAYIT LİSTESİ'!$B$4:$H$1183,5,0)))</f>
      </c>
      <c r="F21" s="185">
        <f>IF(ISERROR(VLOOKUP(B21,'KAYIT LİSTESİ'!$B$4:$H$1183,6,0)),"",(VLOOKUP(B21,'KAYIT LİSTESİ'!$B$4:$H$1183,6,0)))</f>
      </c>
      <c r="G21" s="172"/>
      <c r="H21" s="172"/>
      <c r="I21" s="172"/>
      <c r="J21" s="184">
        <f t="shared" si="0"/>
        <v>0</v>
      </c>
      <c r="K21" s="212"/>
      <c r="L21" s="212"/>
      <c r="M21" s="212"/>
      <c r="N21" s="183">
        <f t="shared" si="1"/>
        <v>0</v>
      </c>
      <c r="O21" s="318"/>
      <c r="P21" s="326"/>
      <c r="Q21" s="314">
        <v>656</v>
      </c>
      <c r="R21" s="313">
        <v>21</v>
      </c>
    </row>
    <row r="22" spans="1:18" s="88" customFormat="1" ht="49.5" customHeight="1">
      <c r="A22" s="100"/>
      <c r="B22" s="101" t="s">
        <v>256</v>
      </c>
      <c r="C22" s="318">
        <f>IF(ISERROR(VLOOKUP(B22,'KAYIT LİSTESİ'!$B$4:$H$1183,2,0)),"",(VLOOKUP(B22,'KAYIT LİSTESİ'!$B$4:$H$1183,2,0)))</f>
      </c>
      <c r="D22" s="102">
        <f>IF(ISERROR(VLOOKUP(B22,'KAYIT LİSTESİ'!$B$4:$H$1183,4,0)),"",(VLOOKUP(B22,'KAYIT LİSTESİ'!$B$4:$H$1183,4,0)))</f>
      </c>
      <c r="E22" s="185">
        <f>IF(ISERROR(VLOOKUP(B22,'KAYIT LİSTESİ'!$B$4:$H$1183,5,0)),"",(VLOOKUP(B22,'KAYIT LİSTESİ'!$B$4:$H$1183,5,0)))</f>
      </c>
      <c r="F22" s="185">
        <f>IF(ISERROR(VLOOKUP(B22,'KAYIT LİSTESİ'!$B$4:$H$1183,6,0)),"",(VLOOKUP(B22,'KAYIT LİSTESİ'!$B$4:$H$1183,6,0)))</f>
      </c>
      <c r="G22" s="172"/>
      <c r="H22" s="172"/>
      <c r="I22" s="172"/>
      <c r="J22" s="184">
        <f t="shared" si="0"/>
        <v>0</v>
      </c>
      <c r="K22" s="212"/>
      <c r="L22" s="212"/>
      <c r="M22" s="212"/>
      <c r="N22" s="183">
        <f t="shared" si="1"/>
        <v>0</v>
      </c>
      <c r="O22" s="318"/>
      <c r="P22" s="326"/>
      <c r="Q22" s="314">
        <v>672</v>
      </c>
      <c r="R22" s="313">
        <v>22</v>
      </c>
    </row>
    <row r="23" spans="1:18" s="88" customFormat="1" ht="49.5" customHeight="1">
      <c r="A23" s="100"/>
      <c r="B23" s="101" t="s">
        <v>257</v>
      </c>
      <c r="C23" s="318">
        <f>IF(ISERROR(VLOOKUP(B23,'KAYIT LİSTESİ'!$B$4:$H$1183,2,0)),"",(VLOOKUP(B23,'KAYIT LİSTESİ'!$B$4:$H$1183,2,0)))</f>
      </c>
      <c r="D23" s="102">
        <f>IF(ISERROR(VLOOKUP(B23,'KAYIT LİSTESİ'!$B$4:$H$1183,4,0)),"",(VLOOKUP(B23,'KAYIT LİSTESİ'!$B$4:$H$1183,4,0)))</f>
      </c>
      <c r="E23" s="185">
        <f>IF(ISERROR(VLOOKUP(B23,'KAYIT LİSTESİ'!$B$4:$H$1183,5,0)),"",(VLOOKUP(B23,'KAYIT LİSTESİ'!$B$4:$H$1183,5,0)))</f>
      </c>
      <c r="F23" s="185">
        <f>IF(ISERROR(VLOOKUP(B23,'KAYIT LİSTESİ'!$B$4:$H$1183,6,0)),"",(VLOOKUP(B23,'KAYIT LİSTESİ'!$B$4:$H$1183,6,0)))</f>
      </c>
      <c r="G23" s="172"/>
      <c r="H23" s="172"/>
      <c r="I23" s="172"/>
      <c r="J23" s="184">
        <f t="shared" si="0"/>
        <v>0</v>
      </c>
      <c r="K23" s="212"/>
      <c r="L23" s="212"/>
      <c r="M23" s="212"/>
      <c r="N23" s="183">
        <f t="shared" si="1"/>
        <v>0</v>
      </c>
      <c r="O23" s="318"/>
      <c r="P23" s="326"/>
      <c r="Q23" s="314">
        <v>688</v>
      </c>
      <c r="R23" s="313">
        <v>23</v>
      </c>
    </row>
    <row r="24" spans="1:18" s="88" customFormat="1" ht="49.5" customHeight="1">
      <c r="A24" s="100"/>
      <c r="B24" s="101" t="s">
        <v>258</v>
      </c>
      <c r="C24" s="318">
        <f>IF(ISERROR(VLOOKUP(B24,'KAYIT LİSTESİ'!$B$4:$H$1183,2,0)),"",(VLOOKUP(B24,'KAYIT LİSTESİ'!$B$4:$H$1183,2,0)))</f>
      </c>
      <c r="D24" s="102">
        <f>IF(ISERROR(VLOOKUP(B24,'KAYIT LİSTESİ'!$B$4:$H$1183,4,0)),"",(VLOOKUP(B24,'KAYIT LİSTESİ'!$B$4:$H$1183,4,0)))</f>
      </c>
      <c r="E24" s="185">
        <f>IF(ISERROR(VLOOKUP(B24,'KAYIT LİSTESİ'!$B$4:$H$1183,5,0)),"",(VLOOKUP(B24,'KAYIT LİSTESİ'!$B$4:$H$1183,5,0)))</f>
      </c>
      <c r="F24" s="185">
        <f>IF(ISERROR(VLOOKUP(B24,'KAYIT LİSTESİ'!$B$4:$H$1183,6,0)),"",(VLOOKUP(B24,'KAYIT LİSTESİ'!$B$4:$H$1183,6,0)))</f>
      </c>
      <c r="G24" s="172"/>
      <c r="H24" s="172"/>
      <c r="I24" s="172"/>
      <c r="J24" s="184">
        <f t="shared" si="0"/>
        <v>0</v>
      </c>
      <c r="K24" s="212"/>
      <c r="L24" s="212"/>
      <c r="M24" s="212"/>
      <c r="N24" s="183">
        <f t="shared" si="1"/>
        <v>0</v>
      </c>
      <c r="O24" s="318"/>
      <c r="P24" s="326"/>
      <c r="Q24" s="314">
        <v>704</v>
      </c>
      <c r="R24" s="313">
        <v>24</v>
      </c>
    </row>
    <row r="25" spans="1:18" s="88" customFormat="1" ht="49.5" customHeight="1">
      <c r="A25" s="100"/>
      <c r="B25" s="101" t="s">
        <v>259</v>
      </c>
      <c r="C25" s="318">
        <f>IF(ISERROR(VLOOKUP(B25,'KAYIT LİSTESİ'!$B$4:$H$1183,2,0)),"",(VLOOKUP(B25,'KAYIT LİSTESİ'!$B$4:$H$1183,2,0)))</f>
      </c>
      <c r="D25" s="102">
        <f>IF(ISERROR(VLOOKUP(B25,'KAYIT LİSTESİ'!$B$4:$H$1183,4,0)),"",(VLOOKUP(B25,'KAYIT LİSTESİ'!$B$4:$H$1183,4,0)))</f>
      </c>
      <c r="E25" s="185">
        <f>IF(ISERROR(VLOOKUP(B25,'KAYIT LİSTESİ'!$B$4:$H$1183,5,0)),"",(VLOOKUP(B25,'KAYIT LİSTESİ'!$B$4:$H$1183,5,0)))</f>
      </c>
      <c r="F25" s="185">
        <f>IF(ISERROR(VLOOKUP(B25,'KAYIT LİSTESİ'!$B$4:$H$1183,6,0)),"",(VLOOKUP(B25,'KAYIT LİSTESİ'!$B$4:$H$1183,6,0)))</f>
      </c>
      <c r="G25" s="172"/>
      <c r="H25" s="172"/>
      <c r="I25" s="172"/>
      <c r="J25" s="184">
        <f t="shared" si="0"/>
        <v>0</v>
      </c>
      <c r="K25" s="212"/>
      <c r="L25" s="212"/>
      <c r="M25" s="212"/>
      <c r="N25" s="183">
        <f t="shared" si="1"/>
        <v>0</v>
      </c>
      <c r="O25" s="318"/>
      <c r="P25" s="326"/>
      <c r="Q25" s="314">
        <v>720</v>
      </c>
      <c r="R25" s="313">
        <v>25</v>
      </c>
    </row>
    <row r="26" spans="1:18" s="88" customFormat="1" ht="49.5" customHeight="1">
      <c r="A26" s="100"/>
      <c r="B26" s="101" t="s">
        <v>260</v>
      </c>
      <c r="C26" s="318">
        <f>IF(ISERROR(VLOOKUP(B26,'KAYIT LİSTESİ'!$B$4:$H$1183,2,0)),"",(VLOOKUP(B26,'KAYIT LİSTESİ'!$B$4:$H$1183,2,0)))</f>
      </c>
      <c r="D26" s="102">
        <f>IF(ISERROR(VLOOKUP(B26,'KAYIT LİSTESİ'!$B$4:$H$1183,4,0)),"",(VLOOKUP(B26,'KAYIT LİSTESİ'!$B$4:$H$1183,4,0)))</f>
      </c>
      <c r="E26" s="185">
        <f>IF(ISERROR(VLOOKUP(B26,'KAYIT LİSTESİ'!$B$4:$H$1183,5,0)),"",(VLOOKUP(B26,'KAYIT LİSTESİ'!$B$4:$H$1183,5,0)))</f>
      </c>
      <c r="F26" s="185">
        <f>IF(ISERROR(VLOOKUP(B26,'KAYIT LİSTESİ'!$B$4:$H$1183,6,0)),"",(VLOOKUP(B26,'KAYIT LİSTESİ'!$B$4:$H$1183,6,0)))</f>
      </c>
      <c r="G26" s="172"/>
      <c r="H26" s="172"/>
      <c r="I26" s="172"/>
      <c r="J26" s="184">
        <f t="shared" si="0"/>
        <v>0</v>
      </c>
      <c r="K26" s="212"/>
      <c r="L26" s="212"/>
      <c r="M26" s="212"/>
      <c r="N26" s="183">
        <f t="shared" si="1"/>
        <v>0</v>
      </c>
      <c r="O26" s="318"/>
      <c r="P26" s="326"/>
      <c r="Q26" s="314">
        <v>736</v>
      </c>
      <c r="R26" s="313">
        <v>26</v>
      </c>
    </row>
    <row r="27" spans="1:18" s="88" customFormat="1" ht="49.5" customHeight="1">
      <c r="A27" s="100"/>
      <c r="B27" s="101" t="s">
        <v>261</v>
      </c>
      <c r="C27" s="318">
        <f>IF(ISERROR(VLOOKUP(B27,'KAYIT LİSTESİ'!$B$4:$H$1183,2,0)),"",(VLOOKUP(B27,'KAYIT LİSTESİ'!$B$4:$H$1183,2,0)))</f>
      </c>
      <c r="D27" s="102">
        <f>IF(ISERROR(VLOOKUP(B27,'KAYIT LİSTESİ'!$B$4:$H$1183,4,0)),"",(VLOOKUP(B27,'KAYIT LİSTESİ'!$B$4:$H$1183,4,0)))</f>
      </c>
      <c r="E27" s="185">
        <f>IF(ISERROR(VLOOKUP(B27,'KAYIT LİSTESİ'!$B$4:$H$1183,5,0)),"",(VLOOKUP(B27,'KAYIT LİSTESİ'!$B$4:$H$1183,5,0)))</f>
      </c>
      <c r="F27" s="185">
        <f>IF(ISERROR(VLOOKUP(B27,'KAYIT LİSTESİ'!$B$4:$H$1183,6,0)),"",(VLOOKUP(B27,'KAYIT LİSTESİ'!$B$4:$H$1183,6,0)))</f>
      </c>
      <c r="G27" s="172"/>
      <c r="H27" s="172"/>
      <c r="I27" s="172"/>
      <c r="J27" s="184">
        <f t="shared" si="0"/>
        <v>0</v>
      </c>
      <c r="K27" s="212"/>
      <c r="L27" s="212"/>
      <c r="M27" s="212"/>
      <c r="N27" s="183">
        <f t="shared" si="1"/>
        <v>0</v>
      </c>
      <c r="O27" s="318"/>
      <c r="P27" s="326"/>
      <c r="Q27" s="314">
        <v>752</v>
      </c>
      <c r="R27" s="313">
        <v>27</v>
      </c>
    </row>
    <row r="28" spans="1:18" s="88" customFormat="1" ht="49.5" customHeight="1">
      <c r="A28" s="100"/>
      <c r="B28" s="101" t="s">
        <v>262</v>
      </c>
      <c r="C28" s="318">
        <f>IF(ISERROR(VLOOKUP(B28,'KAYIT LİSTESİ'!$B$4:$H$1183,2,0)),"",(VLOOKUP(B28,'KAYIT LİSTESİ'!$B$4:$H$1183,2,0)))</f>
      </c>
      <c r="D28" s="102">
        <f>IF(ISERROR(VLOOKUP(B28,'KAYIT LİSTESİ'!$B$4:$H$1183,4,0)),"",(VLOOKUP(B28,'KAYIT LİSTESİ'!$B$4:$H$1183,4,0)))</f>
      </c>
      <c r="E28" s="185">
        <f>IF(ISERROR(VLOOKUP(B28,'KAYIT LİSTESİ'!$B$4:$H$1183,5,0)),"",(VLOOKUP(B28,'KAYIT LİSTESİ'!$B$4:$H$1183,5,0)))</f>
      </c>
      <c r="F28" s="185">
        <f>IF(ISERROR(VLOOKUP(B28,'KAYIT LİSTESİ'!$B$4:$H$1183,6,0)),"",(VLOOKUP(B28,'KAYIT LİSTESİ'!$B$4:$H$1183,6,0)))</f>
      </c>
      <c r="G28" s="172"/>
      <c r="H28" s="172"/>
      <c r="I28" s="172"/>
      <c r="J28" s="184">
        <f t="shared" si="0"/>
        <v>0</v>
      </c>
      <c r="K28" s="212"/>
      <c r="L28" s="212"/>
      <c r="M28" s="212"/>
      <c r="N28" s="183">
        <f t="shared" si="1"/>
        <v>0</v>
      </c>
      <c r="O28" s="318"/>
      <c r="P28" s="326"/>
      <c r="Q28" s="314">
        <v>768</v>
      </c>
      <c r="R28" s="313">
        <v>28</v>
      </c>
    </row>
    <row r="29" spans="1:18" s="88" customFormat="1" ht="49.5" customHeight="1">
      <c r="A29" s="100"/>
      <c r="B29" s="101" t="s">
        <v>263</v>
      </c>
      <c r="C29" s="318">
        <f>IF(ISERROR(VLOOKUP(B29,'KAYIT LİSTESİ'!$B$4:$H$1183,2,0)),"",(VLOOKUP(B29,'KAYIT LİSTESİ'!$B$4:$H$1183,2,0)))</f>
      </c>
      <c r="D29" s="102">
        <f>IF(ISERROR(VLOOKUP(B29,'KAYIT LİSTESİ'!$B$4:$H$1183,4,0)),"",(VLOOKUP(B29,'KAYIT LİSTESİ'!$B$4:$H$1183,4,0)))</f>
      </c>
      <c r="E29" s="185">
        <f>IF(ISERROR(VLOOKUP(B29,'KAYIT LİSTESİ'!$B$4:$H$1183,5,0)),"",(VLOOKUP(B29,'KAYIT LİSTESİ'!$B$4:$H$1183,5,0)))</f>
      </c>
      <c r="F29" s="185">
        <f>IF(ISERROR(VLOOKUP(B29,'KAYIT LİSTESİ'!$B$4:$H$1183,6,0)),"",(VLOOKUP(B29,'KAYIT LİSTESİ'!$B$4:$H$1183,6,0)))</f>
      </c>
      <c r="G29" s="172"/>
      <c r="H29" s="172"/>
      <c r="I29" s="172"/>
      <c r="J29" s="184">
        <f t="shared" si="0"/>
        <v>0</v>
      </c>
      <c r="K29" s="212"/>
      <c r="L29" s="212"/>
      <c r="M29" s="212"/>
      <c r="N29" s="183">
        <f t="shared" si="1"/>
        <v>0</v>
      </c>
      <c r="O29" s="318"/>
      <c r="P29" s="326"/>
      <c r="Q29" s="314">
        <v>784</v>
      </c>
      <c r="R29" s="313">
        <v>29</v>
      </c>
    </row>
    <row r="30" spans="1:18" s="88" customFormat="1" ht="49.5" customHeight="1">
      <c r="A30" s="100"/>
      <c r="B30" s="101" t="s">
        <v>264</v>
      </c>
      <c r="C30" s="318">
        <f>IF(ISERROR(VLOOKUP(B30,'KAYIT LİSTESİ'!$B$4:$H$1183,2,0)),"",(VLOOKUP(B30,'KAYIT LİSTESİ'!$B$4:$H$1183,2,0)))</f>
      </c>
      <c r="D30" s="102">
        <f>IF(ISERROR(VLOOKUP(B30,'KAYIT LİSTESİ'!$B$4:$H$1183,4,0)),"",(VLOOKUP(B30,'KAYIT LİSTESİ'!$B$4:$H$1183,4,0)))</f>
      </c>
      <c r="E30" s="185">
        <f>IF(ISERROR(VLOOKUP(B30,'KAYIT LİSTESİ'!$B$4:$H$1183,5,0)),"",(VLOOKUP(B30,'KAYIT LİSTESİ'!$B$4:$H$1183,5,0)))</f>
      </c>
      <c r="F30" s="185">
        <f>IF(ISERROR(VLOOKUP(B30,'KAYIT LİSTESİ'!$B$4:$H$1183,6,0)),"",(VLOOKUP(B30,'KAYIT LİSTESİ'!$B$4:$H$1183,6,0)))</f>
      </c>
      <c r="G30" s="172"/>
      <c r="H30" s="172"/>
      <c r="I30" s="172"/>
      <c r="J30" s="184">
        <f t="shared" si="0"/>
        <v>0</v>
      </c>
      <c r="K30" s="212"/>
      <c r="L30" s="212"/>
      <c r="M30" s="212"/>
      <c r="N30" s="183">
        <f t="shared" si="1"/>
        <v>0</v>
      </c>
      <c r="O30" s="318"/>
      <c r="P30" s="326"/>
      <c r="Q30" s="314">
        <v>800</v>
      </c>
      <c r="R30" s="313">
        <v>30</v>
      </c>
    </row>
    <row r="31" spans="1:18" s="88" customFormat="1" ht="49.5" customHeight="1">
      <c r="A31" s="100"/>
      <c r="B31" s="101" t="s">
        <v>265</v>
      </c>
      <c r="C31" s="318">
        <f>IF(ISERROR(VLOOKUP(B31,'KAYIT LİSTESİ'!$B$4:$H$1183,2,0)),"",(VLOOKUP(B31,'KAYIT LİSTESİ'!$B$4:$H$1183,2,0)))</f>
      </c>
      <c r="D31" s="102">
        <f>IF(ISERROR(VLOOKUP(B31,'KAYIT LİSTESİ'!$B$4:$H$1183,4,0)),"",(VLOOKUP(B31,'KAYIT LİSTESİ'!$B$4:$H$1183,4,0)))</f>
      </c>
      <c r="E31" s="185">
        <f>IF(ISERROR(VLOOKUP(B31,'KAYIT LİSTESİ'!$B$4:$H$1183,5,0)),"",(VLOOKUP(B31,'KAYIT LİSTESİ'!$B$4:$H$1183,5,0)))</f>
      </c>
      <c r="F31" s="185">
        <f>IF(ISERROR(VLOOKUP(B31,'KAYIT LİSTESİ'!$B$4:$H$1183,6,0)),"",(VLOOKUP(B31,'KAYIT LİSTESİ'!$B$4:$H$1183,6,0)))</f>
      </c>
      <c r="G31" s="172"/>
      <c r="H31" s="172"/>
      <c r="I31" s="172"/>
      <c r="J31" s="184">
        <f t="shared" si="0"/>
        <v>0</v>
      </c>
      <c r="K31" s="212"/>
      <c r="L31" s="212"/>
      <c r="M31" s="212"/>
      <c r="N31" s="183">
        <f t="shared" si="1"/>
        <v>0</v>
      </c>
      <c r="O31" s="318"/>
      <c r="P31" s="326"/>
      <c r="Q31" s="314">
        <v>816</v>
      </c>
      <c r="R31" s="313">
        <v>31</v>
      </c>
    </row>
    <row r="32" spans="1:18" s="88" customFormat="1" ht="49.5" customHeight="1">
      <c r="A32" s="100"/>
      <c r="B32" s="101" t="s">
        <v>266</v>
      </c>
      <c r="C32" s="318">
        <f>IF(ISERROR(VLOOKUP(B32,'KAYIT LİSTESİ'!$B$4:$H$1183,2,0)),"",(VLOOKUP(B32,'KAYIT LİSTESİ'!$B$4:$H$1183,2,0)))</f>
      </c>
      <c r="D32" s="102">
        <f>IF(ISERROR(VLOOKUP(B32,'KAYIT LİSTESİ'!$B$4:$H$1183,4,0)),"",(VLOOKUP(B32,'KAYIT LİSTESİ'!$B$4:$H$1183,4,0)))</f>
      </c>
      <c r="E32" s="185">
        <f>IF(ISERROR(VLOOKUP(B32,'KAYIT LİSTESİ'!$B$4:$H$1183,5,0)),"",(VLOOKUP(B32,'KAYIT LİSTESİ'!$B$4:$H$1183,5,0)))</f>
      </c>
      <c r="F32" s="185">
        <f>IF(ISERROR(VLOOKUP(B32,'KAYIT LİSTESİ'!$B$4:$H$1183,6,0)),"",(VLOOKUP(B32,'KAYIT LİSTESİ'!$B$4:$H$1183,6,0)))</f>
      </c>
      <c r="G32" s="172"/>
      <c r="H32" s="172"/>
      <c r="I32" s="172"/>
      <c r="J32" s="184">
        <f t="shared" si="0"/>
        <v>0</v>
      </c>
      <c r="K32" s="212"/>
      <c r="L32" s="212"/>
      <c r="M32" s="212"/>
      <c r="N32" s="183">
        <f t="shared" si="1"/>
        <v>0</v>
      </c>
      <c r="O32" s="318"/>
      <c r="P32" s="326"/>
      <c r="Q32" s="314">
        <v>832</v>
      </c>
      <c r="R32" s="313">
        <v>32</v>
      </c>
    </row>
    <row r="33" spans="1:18" s="91" customFormat="1" ht="32.25" customHeight="1">
      <c r="A33" s="89"/>
      <c r="B33" s="89"/>
      <c r="C33" s="89"/>
      <c r="D33" s="90"/>
      <c r="E33" s="89"/>
      <c r="N33" s="92"/>
      <c r="O33" s="89"/>
      <c r="P33" s="89"/>
      <c r="Q33" s="314">
        <v>1075</v>
      </c>
      <c r="R33" s="313">
        <v>48</v>
      </c>
    </row>
    <row r="34" spans="1:18" s="91" customFormat="1" ht="32.25" customHeight="1">
      <c r="A34" s="523" t="s">
        <v>4</v>
      </c>
      <c r="B34" s="523"/>
      <c r="C34" s="523"/>
      <c r="D34" s="523"/>
      <c r="E34" s="93" t="s">
        <v>0</v>
      </c>
      <c r="F34" s="93" t="s">
        <v>1</v>
      </c>
      <c r="G34" s="524" t="s">
        <v>2</v>
      </c>
      <c r="H34" s="524"/>
      <c r="I34" s="524"/>
      <c r="J34" s="524"/>
      <c r="K34" s="524"/>
      <c r="L34" s="524"/>
      <c r="M34" s="524"/>
      <c r="N34" s="524" t="s">
        <v>3</v>
      </c>
      <c r="O34" s="524"/>
      <c r="P34" s="93"/>
      <c r="Q34" s="314">
        <v>1090</v>
      </c>
      <c r="R34" s="313">
        <v>49</v>
      </c>
    </row>
    <row r="35" spans="17:18" ht="12.75">
      <c r="Q35" s="314">
        <v>1105</v>
      </c>
      <c r="R35" s="313">
        <v>50</v>
      </c>
    </row>
    <row r="36" spans="17:18" ht="12.75">
      <c r="Q36" s="314">
        <v>1120</v>
      </c>
      <c r="R36" s="313">
        <v>51</v>
      </c>
    </row>
    <row r="37" spans="17:18" ht="12.75">
      <c r="Q37" s="315">
        <v>1135</v>
      </c>
      <c r="R37" s="93">
        <v>52</v>
      </c>
    </row>
    <row r="38" spans="17:18" ht="12.75">
      <c r="Q38" s="315">
        <v>1150</v>
      </c>
      <c r="R38" s="93">
        <v>53</v>
      </c>
    </row>
    <row r="39" spans="17:18" ht="12.75">
      <c r="Q39" s="315">
        <v>1165</v>
      </c>
      <c r="R39" s="93">
        <v>54</v>
      </c>
    </row>
    <row r="40" spans="17:18" ht="12.75">
      <c r="Q40" s="315">
        <v>1180</v>
      </c>
      <c r="R40" s="93">
        <v>55</v>
      </c>
    </row>
    <row r="41" spans="17:18" ht="12.75">
      <c r="Q41" s="315">
        <v>1195</v>
      </c>
      <c r="R41" s="93">
        <v>56</v>
      </c>
    </row>
    <row r="42" spans="17:18" ht="12.75">
      <c r="Q42" s="315">
        <v>1210</v>
      </c>
      <c r="R42" s="93">
        <v>57</v>
      </c>
    </row>
    <row r="43" spans="17:18" ht="12.75">
      <c r="Q43" s="315">
        <v>1225</v>
      </c>
      <c r="R43" s="93">
        <v>58</v>
      </c>
    </row>
    <row r="44" spans="17:18" ht="12.75">
      <c r="Q44" s="315">
        <v>1240</v>
      </c>
      <c r="R44" s="93">
        <v>59</v>
      </c>
    </row>
    <row r="45" spans="17:18" ht="12.75">
      <c r="Q45" s="315">
        <v>1255</v>
      </c>
      <c r="R45" s="93">
        <v>60</v>
      </c>
    </row>
    <row r="46" spans="17:18" ht="12.75">
      <c r="Q46" s="315">
        <v>1270</v>
      </c>
      <c r="R46" s="93">
        <v>61</v>
      </c>
    </row>
    <row r="47" spans="17:18" ht="12.75">
      <c r="Q47" s="315">
        <v>1285</v>
      </c>
      <c r="R47" s="93">
        <v>62</v>
      </c>
    </row>
    <row r="48" spans="17:18" ht="12.75">
      <c r="Q48" s="315">
        <v>1300</v>
      </c>
      <c r="R48" s="93">
        <v>63</v>
      </c>
    </row>
    <row r="49" spans="17:18" ht="12.75">
      <c r="Q49" s="315">
        <v>1315</v>
      </c>
      <c r="R49" s="93">
        <v>64</v>
      </c>
    </row>
    <row r="50" spans="17:18" ht="12.75">
      <c r="Q50" s="315">
        <v>1330</v>
      </c>
      <c r="R50" s="93">
        <v>65</v>
      </c>
    </row>
    <row r="51" spans="17:18" ht="12.75">
      <c r="Q51" s="315">
        <v>1345</v>
      </c>
      <c r="R51" s="93">
        <v>66</v>
      </c>
    </row>
    <row r="52" spans="17:18" ht="12.75">
      <c r="Q52" s="315">
        <v>1360</v>
      </c>
      <c r="R52" s="93">
        <v>67</v>
      </c>
    </row>
    <row r="53" spans="17:18" ht="12.75">
      <c r="Q53" s="315">
        <v>1375</v>
      </c>
      <c r="R53" s="93">
        <v>68</v>
      </c>
    </row>
    <row r="54" spans="17:18" ht="12.75">
      <c r="Q54" s="315">
        <v>1390</v>
      </c>
      <c r="R54" s="93">
        <v>69</v>
      </c>
    </row>
    <row r="55" spans="17:18" ht="12.75">
      <c r="Q55" s="315">
        <v>1405</v>
      </c>
      <c r="R55" s="93">
        <v>70</v>
      </c>
    </row>
    <row r="56" spans="17:18" ht="12.75">
      <c r="Q56" s="315">
        <v>1420</v>
      </c>
      <c r="R56" s="93">
        <v>71</v>
      </c>
    </row>
    <row r="57" spans="17:18" ht="12.75">
      <c r="Q57" s="315">
        <v>1435</v>
      </c>
      <c r="R57" s="93">
        <v>72</v>
      </c>
    </row>
    <row r="58" spans="17:18" ht="12.75">
      <c r="Q58" s="315">
        <v>1450</v>
      </c>
      <c r="R58" s="93">
        <v>73</v>
      </c>
    </row>
    <row r="59" spans="17:18" ht="12.75">
      <c r="Q59" s="315">
        <v>1465</v>
      </c>
      <c r="R59" s="93">
        <v>74</v>
      </c>
    </row>
    <row r="60" spans="17:18" ht="12.75">
      <c r="Q60" s="315">
        <v>1480</v>
      </c>
      <c r="R60" s="93">
        <v>75</v>
      </c>
    </row>
    <row r="61" spans="17:18" ht="12.75">
      <c r="Q61" s="315">
        <v>1495</v>
      </c>
      <c r="R61" s="93">
        <v>76</v>
      </c>
    </row>
    <row r="62" spans="17:18" ht="12.75">
      <c r="Q62" s="315">
        <v>1510</v>
      </c>
      <c r="R62" s="93">
        <v>77</v>
      </c>
    </row>
    <row r="63" spans="17:18" ht="12.75">
      <c r="Q63" s="315">
        <v>1525</v>
      </c>
      <c r="R63" s="93">
        <v>78</v>
      </c>
    </row>
    <row r="64" spans="17:18" ht="12.75">
      <c r="Q64" s="315">
        <v>1540</v>
      </c>
      <c r="R64" s="93">
        <v>79</v>
      </c>
    </row>
    <row r="65" spans="17:18" ht="12.75">
      <c r="Q65" s="315">
        <v>1555</v>
      </c>
      <c r="R65" s="93">
        <v>80</v>
      </c>
    </row>
    <row r="66" spans="17:18" ht="12.75">
      <c r="Q66" s="315">
        <v>1570</v>
      </c>
      <c r="R66" s="93">
        <v>81</v>
      </c>
    </row>
    <row r="67" spans="17:18" ht="12.75">
      <c r="Q67" s="315">
        <v>1585</v>
      </c>
      <c r="R67" s="93">
        <v>82</v>
      </c>
    </row>
    <row r="68" spans="17:18" ht="12.75">
      <c r="Q68" s="315">
        <v>1600</v>
      </c>
      <c r="R68" s="93">
        <v>83</v>
      </c>
    </row>
    <row r="69" spans="17:18" ht="12.75">
      <c r="Q69" s="315">
        <v>1615</v>
      </c>
      <c r="R69" s="93">
        <v>84</v>
      </c>
    </row>
    <row r="70" spans="17:18" ht="12.75">
      <c r="Q70" s="315">
        <v>1630</v>
      </c>
      <c r="R70" s="93">
        <v>85</v>
      </c>
    </row>
    <row r="71" spans="17:18" ht="12.75">
      <c r="Q71" s="315">
        <v>1645</v>
      </c>
      <c r="R71" s="93">
        <v>86</v>
      </c>
    </row>
    <row r="72" spans="17:18" ht="12.75">
      <c r="Q72" s="315">
        <v>1660</v>
      </c>
      <c r="R72" s="93">
        <v>87</v>
      </c>
    </row>
    <row r="73" spans="17:18" ht="12.75">
      <c r="Q73" s="315">
        <v>1675</v>
      </c>
      <c r="R73" s="93">
        <v>88</v>
      </c>
    </row>
    <row r="74" spans="17:18" ht="12.75">
      <c r="Q74" s="315">
        <v>1690</v>
      </c>
      <c r="R74" s="93">
        <v>89</v>
      </c>
    </row>
    <row r="75" spans="17:18" ht="12.75">
      <c r="Q75" s="315">
        <v>1705</v>
      </c>
      <c r="R75" s="93">
        <v>90</v>
      </c>
    </row>
    <row r="76" spans="17:18" ht="12.75">
      <c r="Q76" s="315">
        <v>1720</v>
      </c>
      <c r="R76" s="93">
        <v>91</v>
      </c>
    </row>
    <row r="77" spans="17:18" ht="12.75">
      <c r="Q77" s="315">
        <v>1735</v>
      </c>
      <c r="R77" s="93">
        <v>92</v>
      </c>
    </row>
    <row r="78" spans="17:18" ht="12.75">
      <c r="Q78" s="315">
        <v>1750</v>
      </c>
      <c r="R78" s="93">
        <v>93</v>
      </c>
    </row>
    <row r="79" spans="17:18" ht="12.75">
      <c r="Q79" s="314">
        <v>1765</v>
      </c>
      <c r="R79" s="313">
        <v>94</v>
      </c>
    </row>
    <row r="80" spans="17:18" ht="12.75">
      <c r="Q80" s="314">
        <v>1780</v>
      </c>
      <c r="R80" s="313">
        <v>95</v>
      </c>
    </row>
    <row r="81" spans="17:18" ht="12.75">
      <c r="Q81" s="314">
        <v>1794</v>
      </c>
      <c r="R81" s="313">
        <v>96</v>
      </c>
    </row>
    <row r="82" spans="17:18" ht="12.75">
      <c r="Q82" s="314">
        <v>1808</v>
      </c>
      <c r="R82" s="313">
        <v>97</v>
      </c>
    </row>
    <row r="83" spans="17:18" ht="12.75">
      <c r="Q83" s="314">
        <v>1822</v>
      </c>
      <c r="R83" s="313">
        <v>98</v>
      </c>
    </row>
    <row r="84" spans="17:18" ht="12.75">
      <c r="Q84" s="314">
        <v>1836</v>
      </c>
      <c r="R84" s="313">
        <v>99</v>
      </c>
    </row>
    <row r="85" spans="17:18" ht="12.75">
      <c r="Q85" s="314">
        <v>1850</v>
      </c>
      <c r="R85" s="313">
        <v>100</v>
      </c>
    </row>
  </sheetData>
  <sheetProtection/>
  <mergeCells count="24">
    <mergeCell ref="E6:E7"/>
    <mergeCell ref="D6:D7"/>
    <mergeCell ref="C6:C7"/>
    <mergeCell ref="B6:B7"/>
    <mergeCell ref="A1:O1"/>
    <mergeCell ref="A3:C3"/>
    <mergeCell ref="D3:E3"/>
    <mergeCell ref="A2:P2"/>
    <mergeCell ref="M3:P3"/>
    <mergeCell ref="A34:D34"/>
    <mergeCell ref="G34:M34"/>
    <mergeCell ref="N34:O34"/>
    <mergeCell ref="N5:O5"/>
    <mergeCell ref="G6:M6"/>
    <mergeCell ref="N6:N7"/>
    <mergeCell ref="F6:F7"/>
    <mergeCell ref="G3:H3"/>
    <mergeCell ref="P6:P7"/>
    <mergeCell ref="O6:O7"/>
    <mergeCell ref="A4:C4"/>
    <mergeCell ref="K4:L4"/>
    <mergeCell ref="M4:O4"/>
    <mergeCell ref="D4:E4"/>
    <mergeCell ref="A6:A7"/>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1" r:id="rId2"/>
  <ignoredErrors>
    <ignoredError sqref="C13:F32 M4 J13:J32" unlockedFormula="1"/>
  </ignoredErrors>
  <drawing r:id="rId1"/>
</worksheet>
</file>

<file path=xl/worksheets/sheet13.xml><?xml version="1.0" encoding="utf-8"?>
<worksheet xmlns="http://schemas.openxmlformats.org/spreadsheetml/2006/main" xmlns:r="http://schemas.openxmlformats.org/officeDocument/2006/relationships">
  <sheetPr>
    <tabColor rgb="FFFFC000"/>
  </sheetPr>
  <dimension ref="A1:R85"/>
  <sheetViews>
    <sheetView view="pageBreakPreview" zoomScale="90" zoomScaleSheetLayoutView="90" zoomScalePageLayoutView="0" workbookViewId="0" topLeftCell="A6">
      <selection activeCell="D10" sqref="D10"/>
    </sheetView>
  </sheetViews>
  <sheetFormatPr defaultColWidth="9.140625" defaultRowHeight="12.75"/>
  <cols>
    <col min="1" max="1" width="6.00390625" style="94" customWidth="1"/>
    <col min="2" max="2" width="16.7109375" style="94" hidden="1" customWidth="1"/>
    <col min="3" max="3" width="7.00390625" style="94" customWidth="1"/>
    <col min="4" max="4" width="13.57421875" style="95" customWidth="1"/>
    <col min="5" max="5" width="17.140625" style="94" bestFit="1" customWidth="1"/>
    <col min="6" max="6" width="43.57421875" style="2" bestFit="1" customWidth="1"/>
    <col min="7" max="12" width="10.8515625" style="2" customWidth="1"/>
    <col min="13" max="13" width="10.7109375" style="2" customWidth="1"/>
    <col min="14" max="14" width="9.140625" style="96" customWidth="1"/>
    <col min="15" max="15" width="10.28125" style="94" customWidth="1"/>
    <col min="16" max="16" width="10.00390625" style="94" customWidth="1"/>
    <col min="17" max="17" width="9.140625" style="314" hidden="1" customWidth="1"/>
    <col min="18" max="18" width="9.140625" style="313" hidden="1" customWidth="1"/>
    <col min="19" max="16384" width="9.140625" style="2" customWidth="1"/>
  </cols>
  <sheetData>
    <row r="1" spans="1:18" ht="48.75" customHeight="1">
      <c r="A1" s="517" t="str">
        <f>'YARIŞMA BİLGİLERİ'!A2:K2</f>
        <v>Türkiye Atletizm Federasyonu
Ankara Atletizm İl Temsilciliği</v>
      </c>
      <c r="B1" s="517"/>
      <c r="C1" s="517"/>
      <c r="D1" s="517"/>
      <c r="E1" s="517"/>
      <c r="F1" s="517"/>
      <c r="G1" s="517"/>
      <c r="H1" s="517"/>
      <c r="I1" s="517"/>
      <c r="J1" s="517"/>
      <c r="K1" s="517"/>
      <c r="L1" s="517"/>
      <c r="M1" s="517"/>
      <c r="N1" s="517"/>
      <c r="O1" s="517"/>
      <c r="P1" s="319"/>
      <c r="Q1" s="314">
        <v>330</v>
      </c>
      <c r="R1" s="313">
        <v>1</v>
      </c>
    </row>
    <row r="2" spans="1:18" ht="25.5" customHeight="1">
      <c r="A2" s="518" t="str">
        <f>'YARIŞMA BİLGİLERİ'!A14:K14</f>
        <v>1.Lig 1.Kademe Yarışmaları</v>
      </c>
      <c r="B2" s="518"/>
      <c r="C2" s="518"/>
      <c r="D2" s="518"/>
      <c r="E2" s="518"/>
      <c r="F2" s="518"/>
      <c r="G2" s="518"/>
      <c r="H2" s="518"/>
      <c r="I2" s="518"/>
      <c r="J2" s="518"/>
      <c r="K2" s="518"/>
      <c r="L2" s="518"/>
      <c r="M2" s="518"/>
      <c r="N2" s="518"/>
      <c r="O2" s="518"/>
      <c r="P2" s="518"/>
      <c r="Q2" s="314">
        <v>347</v>
      </c>
      <c r="R2" s="313">
        <v>2</v>
      </c>
    </row>
    <row r="3" spans="1:18" s="3" customFormat="1" ht="27" customHeight="1">
      <c r="A3" s="515" t="s">
        <v>75</v>
      </c>
      <c r="B3" s="515"/>
      <c r="C3" s="515"/>
      <c r="D3" s="520" t="str">
        <f>'YARIŞMA PROGRAMI'!C15</f>
        <v>Çekiç Atma</v>
      </c>
      <c r="E3" s="520"/>
      <c r="F3" s="97"/>
      <c r="G3" s="528"/>
      <c r="H3" s="528"/>
      <c r="I3" s="97"/>
      <c r="J3" s="97"/>
      <c r="K3" s="97"/>
      <c r="L3" s="82" t="s">
        <v>302</v>
      </c>
      <c r="M3" s="522" t="str">
        <f>'YARIŞMA PROGRAMI'!E15</f>
        <v>Eşref APAK  81.45</v>
      </c>
      <c r="N3" s="522"/>
      <c r="O3" s="522"/>
      <c r="P3" s="522"/>
      <c r="Q3" s="314">
        <v>364</v>
      </c>
      <c r="R3" s="313">
        <v>3</v>
      </c>
    </row>
    <row r="4" spans="1:18" s="3" customFormat="1" ht="17.25" customHeight="1">
      <c r="A4" s="526" t="s">
        <v>76</v>
      </c>
      <c r="B4" s="526"/>
      <c r="C4" s="526"/>
      <c r="D4" s="527" t="str">
        <f>'YARIŞMA BİLGİLERİ'!F21</f>
        <v>1.Lig Erkekler</v>
      </c>
      <c r="E4" s="527"/>
      <c r="F4" s="232" t="s">
        <v>239</v>
      </c>
      <c r="G4" s="190" t="s">
        <v>391</v>
      </c>
      <c r="H4" s="190"/>
      <c r="I4" s="188"/>
      <c r="J4" s="188"/>
      <c r="K4" s="525" t="s">
        <v>74</v>
      </c>
      <c r="L4" s="525"/>
      <c r="M4" s="521" t="str">
        <f>'YARIŞMA PROGRAMI'!B15</f>
        <v>24 Ağustos 2013 - 16.05</v>
      </c>
      <c r="N4" s="521"/>
      <c r="O4" s="521"/>
      <c r="P4" s="188"/>
      <c r="Q4" s="314">
        <v>381</v>
      </c>
      <c r="R4" s="313">
        <v>4</v>
      </c>
    </row>
    <row r="5" spans="1:18" ht="15" customHeight="1">
      <c r="A5" s="4"/>
      <c r="B5" s="4"/>
      <c r="C5" s="4"/>
      <c r="D5" s="8"/>
      <c r="E5" s="5"/>
      <c r="F5" s="6"/>
      <c r="G5" s="7"/>
      <c r="H5" s="7"/>
      <c r="I5" s="7"/>
      <c r="J5" s="7"/>
      <c r="K5" s="7"/>
      <c r="L5" s="7"/>
      <c r="M5" s="7"/>
      <c r="N5" s="492">
        <f ca="1">NOW()</f>
        <v>41510.89665486111</v>
      </c>
      <c r="O5" s="492"/>
      <c r="P5" s="323"/>
      <c r="Q5" s="314">
        <v>398</v>
      </c>
      <c r="R5" s="313">
        <v>5</v>
      </c>
    </row>
    <row r="6" spans="1:18" ht="15.75">
      <c r="A6" s="513" t="s">
        <v>6</v>
      </c>
      <c r="B6" s="513"/>
      <c r="C6" s="514" t="s">
        <v>59</v>
      </c>
      <c r="D6" s="514" t="s">
        <v>78</v>
      </c>
      <c r="E6" s="513" t="s">
        <v>7</v>
      </c>
      <c r="F6" s="513" t="s">
        <v>423</v>
      </c>
      <c r="G6" s="519" t="s">
        <v>295</v>
      </c>
      <c r="H6" s="519"/>
      <c r="I6" s="519"/>
      <c r="J6" s="519"/>
      <c r="K6" s="519"/>
      <c r="L6" s="519"/>
      <c r="M6" s="519"/>
      <c r="N6" s="516" t="s">
        <v>8</v>
      </c>
      <c r="O6" s="516" t="s">
        <v>118</v>
      </c>
      <c r="P6" s="516" t="s">
        <v>9</v>
      </c>
      <c r="Q6" s="314">
        <v>415</v>
      </c>
      <c r="R6" s="313">
        <v>6</v>
      </c>
    </row>
    <row r="7" spans="1:18" ht="30" customHeight="1">
      <c r="A7" s="513"/>
      <c r="B7" s="513"/>
      <c r="C7" s="514"/>
      <c r="D7" s="514"/>
      <c r="E7" s="513"/>
      <c r="F7" s="513"/>
      <c r="G7" s="99">
        <v>1</v>
      </c>
      <c r="H7" s="99">
        <v>2</v>
      </c>
      <c r="I7" s="99">
        <v>3</v>
      </c>
      <c r="J7" s="301" t="s">
        <v>292</v>
      </c>
      <c r="K7" s="99">
        <v>4</v>
      </c>
      <c r="L7" s="99">
        <v>5</v>
      </c>
      <c r="M7" s="99">
        <v>6</v>
      </c>
      <c r="N7" s="516"/>
      <c r="O7" s="516"/>
      <c r="P7" s="516"/>
      <c r="Q7" s="314">
        <v>432</v>
      </c>
      <c r="R7" s="313">
        <v>7</v>
      </c>
    </row>
    <row r="8" spans="1:18" s="88" customFormat="1" ht="49.5" customHeight="1">
      <c r="A8" s="100">
        <v>1</v>
      </c>
      <c r="B8" s="101" t="s">
        <v>305</v>
      </c>
      <c r="C8" s="318">
        <f>IF(ISERROR(VLOOKUP(B8,'KAYIT LİSTESİ'!$B$4:$H$1183,2,0)),"",(VLOOKUP(B8,'KAYIT LİSTESİ'!$B$4:$H$1183,2,0)))</f>
        <v>742</v>
      </c>
      <c r="D8" s="102">
        <f>IF(ISERROR(VLOOKUP(B8,'KAYIT LİSTESİ'!$B$4:$H$1183,4,0)),"",(VLOOKUP(B8,'KAYIT LİSTESİ'!$B$4:$H$1183,4,0)))</f>
        <v>34385</v>
      </c>
      <c r="E8" s="185" t="str">
        <f>IF(ISERROR(VLOOKUP(B8,'KAYIT LİSTESİ'!$B$4:$H$1183,5,0)),"",(VLOOKUP(B8,'KAYIT LİSTESİ'!$B$4:$H$1183,5,0)))</f>
        <v>FEYYAZ AKÇA</v>
      </c>
      <c r="F8" s="185" t="str">
        <f>IF(ISERROR(VLOOKUP(B8,'KAYIT LİSTESİ'!$B$4:$H$1183,6,0)),"",(VLOOKUP(B8,'KAYIT LİSTESİ'!$B$4:$H$1183,6,0)))</f>
        <v>KOCAELİ-DARICA BELEDİYE SP.</v>
      </c>
      <c r="G8" s="172">
        <v>4797</v>
      </c>
      <c r="H8" s="172">
        <v>5395</v>
      </c>
      <c r="I8" s="172">
        <v>5330</v>
      </c>
      <c r="J8" s="172">
        <f>MAX(G8:I8)</f>
        <v>5395</v>
      </c>
      <c r="K8" s="172">
        <v>5339</v>
      </c>
      <c r="L8" s="172">
        <v>5097</v>
      </c>
      <c r="M8" s="172" t="s">
        <v>573</v>
      </c>
      <c r="N8" s="372">
        <f>MAX(G8:M8)</f>
        <v>5395</v>
      </c>
      <c r="O8" s="373">
        <v>8</v>
      </c>
      <c r="P8" s="326"/>
      <c r="Q8" s="314">
        <v>448</v>
      </c>
      <c r="R8" s="313">
        <v>8</v>
      </c>
    </row>
    <row r="9" spans="1:18" s="88" customFormat="1" ht="49.5" customHeight="1">
      <c r="A9" s="100">
        <v>2</v>
      </c>
      <c r="B9" s="101" t="s">
        <v>306</v>
      </c>
      <c r="C9" s="318">
        <f>IF(ISERROR(VLOOKUP(B9,'KAYIT LİSTESİ'!$B$4:$H$1183,2,0)),"",(VLOOKUP(B9,'KAYIT LİSTESİ'!$B$4:$H$1183,2,0)))</f>
        <v>706</v>
      </c>
      <c r="D9" s="102">
        <f>IF(ISERROR(VLOOKUP(B9,'KAYIT LİSTESİ'!$B$4:$H$1183,4,0)),"",(VLOOKUP(B9,'KAYIT LİSTESİ'!$B$4:$H$1183,4,0)))</f>
        <v>35080</v>
      </c>
      <c r="E9" s="185" t="str">
        <f>IF(ISERROR(VLOOKUP(B9,'KAYIT LİSTESİ'!$B$4:$H$1183,5,0)),"",(VLOOKUP(B9,'KAYIT LİSTESİ'!$B$4:$H$1183,5,0)))</f>
        <v>B.MERİÇ KIZILDAĞ</v>
      </c>
      <c r="F9" s="185" t="str">
        <f>IF(ISERROR(VLOOKUP(B9,'KAYIT LİSTESİ'!$B$4:$H$1183,6,0)),"",(VLOOKUP(B9,'KAYIT LİSTESİ'!$B$4:$H$1183,6,0)))</f>
        <v>MERSİN-MESKİ SPOR</v>
      </c>
      <c r="G9" s="172">
        <v>5043</v>
      </c>
      <c r="H9" s="172">
        <v>5109</v>
      </c>
      <c r="I9" s="172" t="s">
        <v>572</v>
      </c>
      <c r="J9" s="172">
        <f>MAX(G9:I9)</f>
        <v>5109</v>
      </c>
      <c r="K9" s="172" t="s">
        <v>572</v>
      </c>
      <c r="L9" s="172" t="s">
        <v>572</v>
      </c>
      <c r="M9" s="172" t="s">
        <v>572</v>
      </c>
      <c r="N9" s="372">
        <f>MAX(G9:M9)</f>
        <v>5109</v>
      </c>
      <c r="O9" s="373">
        <v>7</v>
      </c>
      <c r="P9" s="326"/>
      <c r="Q9" s="314">
        <v>464</v>
      </c>
      <c r="R9" s="313">
        <v>9</v>
      </c>
    </row>
    <row r="10" spans="1:18" s="88" customFormat="1" ht="49.5" customHeight="1">
      <c r="A10" s="100">
        <v>3</v>
      </c>
      <c r="B10" s="101" t="s">
        <v>309</v>
      </c>
      <c r="C10" s="318">
        <f>IF(ISERROR(VLOOKUP(B10,'KAYIT LİSTESİ'!$B$4:$H$1183,2,0)),"",(VLOOKUP(B10,'KAYIT LİSTESİ'!$B$4:$H$1183,2,0)))</f>
        <v>723</v>
      </c>
      <c r="D10" s="102">
        <f>IF(ISERROR(VLOOKUP(B10,'KAYIT LİSTESİ'!$B$4:$H$1183,4,0)),"",(VLOOKUP(B10,'KAYIT LİSTESİ'!$B$4:$H$1183,4,0)))</f>
        <v>32874</v>
      </c>
      <c r="E10" s="185" t="str">
        <f>IF(ISERROR(VLOOKUP(B10,'KAYIT LİSTESİ'!$B$4:$H$1183,5,0)),"",(VLOOKUP(B10,'KAYIT LİSTESİ'!$B$4:$H$1183,5,0)))</f>
        <v>CEMALETTİN BALCI</v>
      </c>
      <c r="F10" s="185" t="str">
        <f>IF(ISERROR(VLOOKUP(B10,'KAYIT LİSTESİ'!$B$4:$H$1183,6,0)),"",(VLOOKUP(B10,'KAYIT LİSTESİ'!$B$4:$H$1183,6,0)))</f>
        <v>BURSA-BURSASPOR </v>
      </c>
      <c r="G10" s="172">
        <v>5100</v>
      </c>
      <c r="H10" s="172" t="s">
        <v>572</v>
      </c>
      <c r="I10" s="172" t="s">
        <v>572</v>
      </c>
      <c r="J10" s="172">
        <f>MAX(G10:I10)</f>
        <v>5100</v>
      </c>
      <c r="K10" s="172" t="s">
        <v>572</v>
      </c>
      <c r="L10" s="172" t="s">
        <v>572</v>
      </c>
      <c r="M10" s="172">
        <v>4855</v>
      </c>
      <c r="N10" s="372">
        <f>MAX(G10:M10)</f>
        <v>5100</v>
      </c>
      <c r="O10" s="373">
        <v>6</v>
      </c>
      <c r="P10" s="326"/>
      <c r="Q10" s="314">
        <v>480</v>
      </c>
      <c r="R10" s="313">
        <v>10</v>
      </c>
    </row>
    <row r="11" spans="1:18" s="88" customFormat="1" ht="49.5" customHeight="1">
      <c r="A11" s="100">
        <v>4</v>
      </c>
      <c r="B11" s="101" t="s">
        <v>307</v>
      </c>
      <c r="C11" s="318">
        <f>IF(ISERROR(VLOOKUP(B11,'KAYIT LİSTESİ'!$B$4:$H$1183,2,0)),"",(VLOOKUP(B11,'KAYIT LİSTESİ'!$B$4:$H$1183,2,0)))</f>
        <v>683</v>
      </c>
      <c r="D11" s="102">
        <f>IF(ISERROR(VLOOKUP(B11,'KAYIT LİSTESİ'!$B$4:$H$1183,4,0)),"",(VLOOKUP(B11,'KAYIT LİSTESİ'!$B$4:$H$1183,4,0)))</f>
        <v>34822</v>
      </c>
      <c r="E11" s="185" t="str">
        <f>IF(ISERROR(VLOOKUP(B11,'KAYIT LİSTESİ'!$B$4:$H$1183,5,0)),"",(VLOOKUP(B11,'KAYIT LİSTESİ'!$B$4:$H$1183,5,0)))</f>
        <v>MERT KURNAZ</v>
      </c>
      <c r="F11" s="185" t="str">
        <f>IF(ISERROR(VLOOKUP(B11,'KAYIT LİSTESİ'!$B$4:$H$1183,6,0)),"",(VLOOKUP(B11,'KAYIT LİSTESİ'!$B$4:$H$1183,6,0)))</f>
        <v>İSTANBUL-ÜSKÜDAR BLD.SP.</v>
      </c>
      <c r="G11" s="172" t="s">
        <v>572</v>
      </c>
      <c r="H11" s="172" t="s">
        <v>572</v>
      </c>
      <c r="I11" s="172">
        <v>3930</v>
      </c>
      <c r="J11" s="172">
        <f>MAX(G11:I11)</f>
        <v>3930</v>
      </c>
      <c r="K11" s="172">
        <v>4346</v>
      </c>
      <c r="L11" s="172">
        <v>4378</v>
      </c>
      <c r="M11" s="172">
        <v>4256</v>
      </c>
      <c r="N11" s="372">
        <f>MAX(G11:M11)</f>
        <v>4378</v>
      </c>
      <c r="O11" s="373">
        <v>5</v>
      </c>
      <c r="P11" s="326"/>
      <c r="Q11" s="314">
        <v>496</v>
      </c>
      <c r="R11" s="313">
        <v>11</v>
      </c>
    </row>
    <row r="12" spans="1:18" s="88" customFormat="1" ht="49.5" customHeight="1">
      <c r="A12" s="100">
        <v>5</v>
      </c>
      <c r="B12" s="101" t="s">
        <v>308</v>
      </c>
      <c r="C12" s="318">
        <f>IF(ISERROR(VLOOKUP(B12,'KAYIT LİSTESİ'!$B$4:$H$1183,2,0)),"",(VLOOKUP(B12,'KAYIT LİSTESİ'!$B$4:$H$1183,2,0)))</f>
        <v>701</v>
      </c>
      <c r="D12" s="102">
        <f>IF(ISERROR(VLOOKUP(B12,'KAYIT LİSTESİ'!$B$4:$H$1183,4,0)),"",(VLOOKUP(B12,'KAYIT LİSTESİ'!$B$4:$H$1183,4,0)))</f>
        <v>33946</v>
      </c>
      <c r="E12" s="185" t="str">
        <f>IF(ISERROR(VLOOKUP(B12,'KAYIT LİSTESİ'!$B$4:$H$1183,5,0)),"",(VLOOKUP(B12,'KAYIT LİSTESİ'!$B$4:$H$1183,5,0)))</f>
        <v>MİRAÇ İLERİ</v>
      </c>
      <c r="F12" s="185" t="str">
        <f>IF(ISERROR(VLOOKUP(B12,'KAYIT LİSTESİ'!$B$4:$H$1183,6,0)),"",(VLOOKUP(B12,'KAYIT LİSTESİ'!$B$4:$H$1183,6,0)))</f>
        <v>ANKARA-JANDARMA GÜCÜ</v>
      </c>
      <c r="G12" s="172">
        <v>2231</v>
      </c>
      <c r="H12" s="172">
        <v>2358</v>
      </c>
      <c r="I12" s="172">
        <v>2278</v>
      </c>
      <c r="J12" s="172">
        <f>MAX(G12:I12)</f>
        <v>2358</v>
      </c>
      <c r="K12" s="172">
        <v>2080</v>
      </c>
      <c r="L12" s="172">
        <v>2159</v>
      </c>
      <c r="M12" s="172">
        <v>2279</v>
      </c>
      <c r="N12" s="372">
        <f>MAX(G12:M12)</f>
        <v>2358</v>
      </c>
      <c r="O12" s="373">
        <v>4</v>
      </c>
      <c r="P12" s="326"/>
      <c r="Q12" s="314">
        <v>512</v>
      </c>
      <c r="R12" s="313">
        <v>12</v>
      </c>
    </row>
    <row r="13" spans="1:18" s="88" customFormat="1" ht="49.5" customHeight="1">
      <c r="A13" s="100"/>
      <c r="B13" s="101" t="s">
        <v>310</v>
      </c>
      <c r="C13" s="318">
        <f>IF(ISERROR(VLOOKUP(B13,'KAYIT LİSTESİ'!$B$4:$H$1183,2,0)),"",(VLOOKUP(B13,'KAYIT LİSTESİ'!$B$4:$H$1183,2,0)))</f>
      </c>
      <c r="D13" s="102">
        <f>IF(ISERROR(VLOOKUP(B13,'KAYIT LİSTESİ'!$B$4:$H$1183,4,0)),"",(VLOOKUP(B13,'KAYIT LİSTESİ'!$B$4:$H$1183,4,0)))</f>
      </c>
      <c r="E13" s="185">
        <f>IF(ISERROR(VLOOKUP(B13,'KAYIT LİSTESİ'!$B$4:$H$1183,5,0)),"",(VLOOKUP(B13,'KAYIT LİSTESİ'!$B$4:$H$1183,5,0)))</f>
      </c>
      <c r="F13" s="185">
        <f>IF(ISERROR(VLOOKUP(B13,'KAYIT LİSTESİ'!$B$4:$H$1183,6,0)),"",(VLOOKUP(B13,'KAYIT LİSTESİ'!$B$4:$H$1183,6,0)))</f>
      </c>
      <c r="G13" s="172"/>
      <c r="H13" s="172"/>
      <c r="I13" s="172"/>
      <c r="J13" s="184">
        <f aca="true" t="shared" si="0" ref="J13:J32">MAX(G13:I13)</f>
        <v>0</v>
      </c>
      <c r="K13" s="212"/>
      <c r="L13" s="212"/>
      <c r="M13" s="212"/>
      <c r="N13" s="183">
        <f aca="true" t="shared" si="1" ref="N13:N32">MAX(G13:M13)</f>
        <v>0</v>
      </c>
      <c r="O13" s="318"/>
      <c r="P13" s="326"/>
      <c r="Q13" s="314">
        <v>528</v>
      </c>
      <c r="R13" s="313">
        <v>13</v>
      </c>
    </row>
    <row r="14" spans="1:18" s="88" customFormat="1" ht="49.5" customHeight="1">
      <c r="A14" s="100"/>
      <c r="B14" s="101" t="s">
        <v>311</v>
      </c>
      <c r="C14" s="318">
        <f>IF(ISERROR(VLOOKUP(B14,'KAYIT LİSTESİ'!$B$4:$H$1183,2,0)),"",(VLOOKUP(B14,'KAYIT LİSTESİ'!$B$4:$H$1183,2,0)))</f>
      </c>
      <c r="D14" s="102">
        <f>IF(ISERROR(VLOOKUP(B14,'KAYIT LİSTESİ'!$B$4:$H$1183,4,0)),"",(VLOOKUP(B14,'KAYIT LİSTESİ'!$B$4:$H$1183,4,0)))</f>
      </c>
      <c r="E14" s="185">
        <f>IF(ISERROR(VLOOKUP(B14,'KAYIT LİSTESİ'!$B$4:$H$1183,5,0)),"",(VLOOKUP(B14,'KAYIT LİSTESİ'!$B$4:$H$1183,5,0)))</f>
      </c>
      <c r="F14" s="185">
        <f>IF(ISERROR(VLOOKUP(B14,'KAYIT LİSTESİ'!$B$4:$H$1183,6,0)),"",(VLOOKUP(B14,'KAYIT LİSTESİ'!$B$4:$H$1183,6,0)))</f>
      </c>
      <c r="G14" s="172"/>
      <c r="H14" s="172"/>
      <c r="I14" s="172"/>
      <c r="J14" s="184">
        <f t="shared" si="0"/>
        <v>0</v>
      </c>
      <c r="K14" s="212"/>
      <c r="L14" s="212"/>
      <c r="M14" s="212"/>
      <c r="N14" s="183">
        <f t="shared" si="1"/>
        <v>0</v>
      </c>
      <c r="O14" s="318"/>
      <c r="P14" s="326"/>
      <c r="Q14" s="314">
        <v>544</v>
      </c>
      <c r="R14" s="313">
        <v>14</v>
      </c>
    </row>
    <row r="15" spans="1:18" s="88" customFormat="1" ht="49.5" customHeight="1">
      <c r="A15" s="100"/>
      <c r="B15" s="101" t="s">
        <v>312</v>
      </c>
      <c r="C15" s="318">
        <f>IF(ISERROR(VLOOKUP(B15,'KAYIT LİSTESİ'!$B$4:$H$1183,2,0)),"",(VLOOKUP(B15,'KAYIT LİSTESİ'!$B$4:$H$1183,2,0)))</f>
      </c>
      <c r="D15" s="102">
        <f>IF(ISERROR(VLOOKUP(B15,'KAYIT LİSTESİ'!$B$4:$H$1183,4,0)),"",(VLOOKUP(B15,'KAYIT LİSTESİ'!$B$4:$H$1183,4,0)))</f>
      </c>
      <c r="E15" s="185">
        <f>IF(ISERROR(VLOOKUP(B15,'KAYIT LİSTESİ'!$B$4:$H$1183,5,0)),"",(VLOOKUP(B15,'KAYIT LİSTESİ'!$B$4:$H$1183,5,0)))</f>
      </c>
      <c r="F15" s="185">
        <f>IF(ISERROR(VLOOKUP(B15,'KAYIT LİSTESİ'!$B$4:$H$1183,6,0)),"",(VLOOKUP(B15,'KAYIT LİSTESİ'!$B$4:$H$1183,6,0)))</f>
      </c>
      <c r="G15" s="172"/>
      <c r="H15" s="172"/>
      <c r="I15" s="172"/>
      <c r="J15" s="184">
        <f t="shared" si="0"/>
        <v>0</v>
      </c>
      <c r="K15" s="212"/>
      <c r="L15" s="212"/>
      <c r="M15" s="212"/>
      <c r="N15" s="183">
        <f t="shared" si="1"/>
        <v>0</v>
      </c>
      <c r="O15" s="318"/>
      <c r="P15" s="326"/>
      <c r="Q15" s="314">
        <v>560</v>
      </c>
      <c r="R15" s="313">
        <v>15</v>
      </c>
    </row>
    <row r="16" spans="1:18" s="88" customFormat="1" ht="49.5" customHeight="1">
      <c r="A16" s="100"/>
      <c r="B16" s="101" t="s">
        <v>313</v>
      </c>
      <c r="C16" s="318">
        <f>IF(ISERROR(VLOOKUP(B16,'KAYIT LİSTESİ'!$B$4:$H$1183,2,0)),"",(VLOOKUP(B16,'KAYIT LİSTESİ'!$B$4:$H$1183,2,0)))</f>
      </c>
      <c r="D16" s="102">
        <f>IF(ISERROR(VLOOKUP(B16,'KAYIT LİSTESİ'!$B$4:$H$1183,4,0)),"",(VLOOKUP(B16,'KAYIT LİSTESİ'!$B$4:$H$1183,4,0)))</f>
      </c>
      <c r="E16" s="185">
        <f>IF(ISERROR(VLOOKUP(B16,'KAYIT LİSTESİ'!$B$4:$H$1183,5,0)),"",(VLOOKUP(B16,'KAYIT LİSTESİ'!$B$4:$H$1183,5,0)))</f>
      </c>
      <c r="F16" s="185">
        <f>IF(ISERROR(VLOOKUP(B16,'KAYIT LİSTESİ'!$B$4:$H$1183,6,0)),"",(VLOOKUP(B16,'KAYIT LİSTESİ'!$B$4:$H$1183,6,0)))</f>
      </c>
      <c r="G16" s="172"/>
      <c r="H16" s="172"/>
      <c r="I16" s="172"/>
      <c r="J16" s="184">
        <f t="shared" si="0"/>
        <v>0</v>
      </c>
      <c r="K16" s="212"/>
      <c r="L16" s="212"/>
      <c r="M16" s="212"/>
      <c r="N16" s="183">
        <f t="shared" si="1"/>
        <v>0</v>
      </c>
      <c r="O16" s="318"/>
      <c r="P16" s="326"/>
      <c r="Q16" s="314">
        <v>576</v>
      </c>
      <c r="R16" s="313">
        <v>16</v>
      </c>
    </row>
    <row r="17" spans="1:18" s="88" customFormat="1" ht="49.5" customHeight="1">
      <c r="A17" s="100"/>
      <c r="B17" s="101" t="s">
        <v>314</v>
      </c>
      <c r="C17" s="318">
        <f>IF(ISERROR(VLOOKUP(B17,'KAYIT LİSTESİ'!$B$4:$H$1183,2,0)),"",(VLOOKUP(B17,'KAYIT LİSTESİ'!$B$4:$H$1183,2,0)))</f>
      </c>
      <c r="D17" s="102">
        <f>IF(ISERROR(VLOOKUP(B17,'KAYIT LİSTESİ'!$B$4:$H$1183,4,0)),"",(VLOOKUP(B17,'KAYIT LİSTESİ'!$B$4:$H$1183,4,0)))</f>
      </c>
      <c r="E17" s="185">
        <f>IF(ISERROR(VLOOKUP(B17,'KAYIT LİSTESİ'!$B$4:$H$1183,5,0)),"",(VLOOKUP(B17,'KAYIT LİSTESİ'!$B$4:$H$1183,5,0)))</f>
      </c>
      <c r="F17" s="185">
        <f>IF(ISERROR(VLOOKUP(B17,'KAYIT LİSTESİ'!$B$4:$H$1183,6,0)),"",(VLOOKUP(B17,'KAYIT LİSTESİ'!$B$4:$H$1183,6,0)))</f>
      </c>
      <c r="G17" s="172"/>
      <c r="H17" s="172"/>
      <c r="I17" s="172"/>
      <c r="J17" s="184">
        <f t="shared" si="0"/>
        <v>0</v>
      </c>
      <c r="K17" s="212"/>
      <c r="L17" s="212"/>
      <c r="M17" s="212"/>
      <c r="N17" s="183">
        <f t="shared" si="1"/>
        <v>0</v>
      </c>
      <c r="O17" s="318"/>
      <c r="P17" s="326"/>
      <c r="Q17" s="314">
        <v>592</v>
      </c>
      <c r="R17" s="313">
        <v>17</v>
      </c>
    </row>
    <row r="18" spans="1:18" s="88" customFormat="1" ht="49.5" customHeight="1">
      <c r="A18" s="100"/>
      <c r="B18" s="101" t="s">
        <v>315</v>
      </c>
      <c r="C18" s="318">
        <f>IF(ISERROR(VLOOKUP(B18,'KAYIT LİSTESİ'!$B$4:$H$1183,2,0)),"",(VLOOKUP(B18,'KAYIT LİSTESİ'!$B$4:$H$1183,2,0)))</f>
      </c>
      <c r="D18" s="102">
        <f>IF(ISERROR(VLOOKUP(B18,'KAYIT LİSTESİ'!$B$4:$H$1183,4,0)),"",(VLOOKUP(B18,'KAYIT LİSTESİ'!$B$4:$H$1183,4,0)))</f>
      </c>
      <c r="E18" s="185">
        <f>IF(ISERROR(VLOOKUP(B18,'KAYIT LİSTESİ'!$B$4:$H$1183,5,0)),"",(VLOOKUP(B18,'KAYIT LİSTESİ'!$B$4:$H$1183,5,0)))</f>
      </c>
      <c r="F18" s="185">
        <f>IF(ISERROR(VLOOKUP(B18,'KAYIT LİSTESİ'!$B$4:$H$1183,6,0)),"",(VLOOKUP(B18,'KAYIT LİSTESİ'!$B$4:$H$1183,6,0)))</f>
      </c>
      <c r="G18" s="172"/>
      <c r="H18" s="172"/>
      <c r="I18" s="172"/>
      <c r="J18" s="184">
        <f t="shared" si="0"/>
        <v>0</v>
      </c>
      <c r="K18" s="212"/>
      <c r="L18" s="212"/>
      <c r="M18" s="212"/>
      <c r="N18" s="183">
        <f t="shared" si="1"/>
        <v>0</v>
      </c>
      <c r="O18" s="318"/>
      <c r="P18" s="326"/>
      <c r="Q18" s="314">
        <v>608</v>
      </c>
      <c r="R18" s="313">
        <v>18</v>
      </c>
    </row>
    <row r="19" spans="1:18" s="88" customFormat="1" ht="49.5" customHeight="1">
      <c r="A19" s="100"/>
      <c r="B19" s="101" t="s">
        <v>316</v>
      </c>
      <c r="C19" s="318">
        <f>IF(ISERROR(VLOOKUP(B19,'KAYIT LİSTESİ'!$B$4:$H$1183,2,0)),"",(VLOOKUP(B19,'KAYIT LİSTESİ'!$B$4:$H$1183,2,0)))</f>
      </c>
      <c r="D19" s="102">
        <f>IF(ISERROR(VLOOKUP(B19,'KAYIT LİSTESİ'!$B$4:$H$1183,4,0)),"",(VLOOKUP(B19,'KAYIT LİSTESİ'!$B$4:$H$1183,4,0)))</f>
      </c>
      <c r="E19" s="185">
        <f>IF(ISERROR(VLOOKUP(B19,'KAYIT LİSTESİ'!$B$4:$H$1183,5,0)),"",(VLOOKUP(B19,'KAYIT LİSTESİ'!$B$4:$H$1183,5,0)))</f>
      </c>
      <c r="F19" s="185">
        <f>IF(ISERROR(VLOOKUP(B19,'KAYIT LİSTESİ'!$B$4:$H$1183,6,0)),"",(VLOOKUP(B19,'KAYIT LİSTESİ'!$B$4:$H$1183,6,0)))</f>
      </c>
      <c r="G19" s="172"/>
      <c r="H19" s="172"/>
      <c r="I19" s="172"/>
      <c r="J19" s="184">
        <f t="shared" si="0"/>
        <v>0</v>
      </c>
      <c r="K19" s="212"/>
      <c r="L19" s="212"/>
      <c r="M19" s="212"/>
      <c r="N19" s="183">
        <f t="shared" si="1"/>
        <v>0</v>
      </c>
      <c r="O19" s="318"/>
      <c r="P19" s="326"/>
      <c r="Q19" s="314">
        <v>624</v>
      </c>
      <c r="R19" s="313">
        <v>19</v>
      </c>
    </row>
    <row r="20" spans="1:18" s="88" customFormat="1" ht="49.5" customHeight="1">
      <c r="A20" s="100"/>
      <c r="B20" s="101" t="s">
        <v>317</v>
      </c>
      <c r="C20" s="318">
        <f>IF(ISERROR(VLOOKUP(B20,'KAYIT LİSTESİ'!$B$4:$H$1183,2,0)),"",(VLOOKUP(B20,'KAYIT LİSTESİ'!$B$4:$H$1183,2,0)))</f>
      </c>
      <c r="D20" s="102">
        <f>IF(ISERROR(VLOOKUP(B20,'KAYIT LİSTESİ'!$B$4:$H$1183,4,0)),"",(VLOOKUP(B20,'KAYIT LİSTESİ'!$B$4:$H$1183,4,0)))</f>
      </c>
      <c r="E20" s="185">
        <f>IF(ISERROR(VLOOKUP(B20,'KAYIT LİSTESİ'!$B$4:$H$1183,5,0)),"",(VLOOKUP(B20,'KAYIT LİSTESİ'!$B$4:$H$1183,5,0)))</f>
      </c>
      <c r="F20" s="185">
        <f>IF(ISERROR(VLOOKUP(B20,'KAYIT LİSTESİ'!$B$4:$H$1183,6,0)),"",(VLOOKUP(B20,'KAYIT LİSTESİ'!$B$4:$H$1183,6,0)))</f>
      </c>
      <c r="G20" s="172"/>
      <c r="H20" s="172"/>
      <c r="I20" s="172"/>
      <c r="J20" s="184">
        <f t="shared" si="0"/>
        <v>0</v>
      </c>
      <c r="K20" s="212"/>
      <c r="L20" s="212"/>
      <c r="M20" s="212"/>
      <c r="N20" s="183">
        <f t="shared" si="1"/>
        <v>0</v>
      </c>
      <c r="O20" s="318"/>
      <c r="P20" s="326"/>
      <c r="Q20" s="314">
        <v>640</v>
      </c>
      <c r="R20" s="313">
        <v>20</v>
      </c>
    </row>
    <row r="21" spans="1:18" s="88" customFormat="1" ht="49.5" customHeight="1">
      <c r="A21" s="100"/>
      <c r="B21" s="101" t="s">
        <v>318</v>
      </c>
      <c r="C21" s="318">
        <f>IF(ISERROR(VLOOKUP(B21,'KAYIT LİSTESİ'!$B$4:$H$1183,2,0)),"",(VLOOKUP(B21,'KAYIT LİSTESİ'!$B$4:$H$1183,2,0)))</f>
      </c>
      <c r="D21" s="102">
        <f>IF(ISERROR(VLOOKUP(B21,'KAYIT LİSTESİ'!$B$4:$H$1183,4,0)),"",(VLOOKUP(B21,'KAYIT LİSTESİ'!$B$4:$H$1183,4,0)))</f>
      </c>
      <c r="E21" s="185">
        <f>IF(ISERROR(VLOOKUP(B21,'KAYIT LİSTESİ'!$B$4:$H$1183,5,0)),"",(VLOOKUP(B21,'KAYIT LİSTESİ'!$B$4:$H$1183,5,0)))</f>
      </c>
      <c r="F21" s="185">
        <f>IF(ISERROR(VLOOKUP(B21,'KAYIT LİSTESİ'!$B$4:$H$1183,6,0)),"",(VLOOKUP(B21,'KAYIT LİSTESİ'!$B$4:$H$1183,6,0)))</f>
      </c>
      <c r="G21" s="172"/>
      <c r="H21" s="172"/>
      <c r="I21" s="172"/>
      <c r="J21" s="184">
        <f t="shared" si="0"/>
        <v>0</v>
      </c>
      <c r="K21" s="212"/>
      <c r="L21" s="212"/>
      <c r="M21" s="212"/>
      <c r="N21" s="183">
        <f t="shared" si="1"/>
        <v>0</v>
      </c>
      <c r="O21" s="318"/>
      <c r="P21" s="326"/>
      <c r="Q21" s="314">
        <v>656</v>
      </c>
      <c r="R21" s="313">
        <v>21</v>
      </c>
    </row>
    <row r="22" spans="1:18" s="88" customFormat="1" ht="49.5" customHeight="1">
      <c r="A22" s="100"/>
      <c r="B22" s="101" t="s">
        <v>319</v>
      </c>
      <c r="C22" s="318">
        <f>IF(ISERROR(VLOOKUP(B22,'KAYIT LİSTESİ'!$B$4:$H$1183,2,0)),"",(VLOOKUP(B22,'KAYIT LİSTESİ'!$B$4:$H$1183,2,0)))</f>
      </c>
      <c r="D22" s="102">
        <f>IF(ISERROR(VLOOKUP(B22,'KAYIT LİSTESİ'!$B$4:$H$1183,4,0)),"",(VLOOKUP(B22,'KAYIT LİSTESİ'!$B$4:$H$1183,4,0)))</f>
      </c>
      <c r="E22" s="185">
        <f>IF(ISERROR(VLOOKUP(B22,'KAYIT LİSTESİ'!$B$4:$H$1183,5,0)),"",(VLOOKUP(B22,'KAYIT LİSTESİ'!$B$4:$H$1183,5,0)))</f>
      </c>
      <c r="F22" s="185">
        <f>IF(ISERROR(VLOOKUP(B22,'KAYIT LİSTESİ'!$B$4:$H$1183,6,0)),"",(VLOOKUP(B22,'KAYIT LİSTESİ'!$B$4:$H$1183,6,0)))</f>
      </c>
      <c r="G22" s="172"/>
      <c r="H22" s="172"/>
      <c r="I22" s="172"/>
      <c r="J22" s="184">
        <f t="shared" si="0"/>
        <v>0</v>
      </c>
      <c r="K22" s="212"/>
      <c r="L22" s="212"/>
      <c r="M22" s="212"/>
      <c r="N22" s="183">
        <f t="shared" si="1"/>
        <v>0</v>
      </c>
      <c r="O22" s="318"/>
      <c r="P22" s="326"/>
      <c r="Q22" s="314">
        <v>672</v>
      </c>
      <c r="R22" s="313">
        <v>22</v>
      </c>
    </row>
    <row r="23" spans="1:18" s="88" customFormat="1" ht="49.5" customHeight="1">
      <c r="A23" s="100"/>
      <c r="B23" s="101" t="s">
        <v>320</v>
      </c>
      <c r="C23" s="318">
        <f>IF(ISERROR(VLOOKUP(B23,'KAYIT LİSTESİ'!$B$4:$H$1183,2,0)),"",(VLOOKUP(B23,'KAYIT LİSTESİ'!$B$4:$H$1183,2,0)))</f>
      </c>
      <c r="D23" s="102">
        <f>IF(ISERROR(VLOOKUP(B23,'KAYIT LİSTESİ'!$B$4:$H$1183,4,0)),"",(VLOOKUP(B23,'KAYIT LİSTESİ'!$B$4:$H$1183,4,0)))</f>
      </c>
      <c r="E23" s="185">
        <f>IF(ISERROR(VLOOKUP(B23,'KAYIT LİSTESİ'!$B$4:$H$1183,5,0)),"",(VLOOKUP(B23,'KAYIT LİSTESİ'!$B$4:$H$1183,5,0)))</f>
      </c>
      <c r="F23" s="185">
        <f>IF(ISERROR(VLOOKUP(B23,'KAYIT LİSTESİ'!$B$4:$H$1183,6,0)),"",(VLOOKUP(B23,'KAYIT LİSTESİ'!$B$4:$H$1183,6,0)))</f>
      </c>
      <c r="G23" s="172"/>
      <c r="H23" s="172"/>
      <c r="I23" s="172"/>
      <c r="J23" s="184">
        <f t="shared" si="0"/>
        <v>0</v>
      </c>
      <c r="K23" s="212"/>
      <c r="L23" s="212"/>
      <c r="M23" s="212"/>
      <c r="N23" s="183">
        <f t="shared" si="1"/>
        <v>0</v>
      </c>
      <c r="O23" s="318"/>
      <c r="P23" s="326"/>
      <c r="Q23" s="314">
        <v>688</v>
      </c>
      <c r="R23" s="313">
        <v>23</v>
      </c>
    </row>
    <row r="24" spans="1:18" s="88" customFormat="1" ht="49.5" customHeight="1">
      <c r="A24" s="100"/>
      <c r="B24" s="101" t="s">
        <v>321</v>
      </c>
      <c r="C24" s="318">
        <f>IF(ISERROR(VLOOKUP(B24,'KAYIT LİSTESİ'!$B$4:$H$1183,2,0)),"",(VLOOKUP(B24,'KAYIT LİSTESİ'!$B$4:$H$1183,2,0)))</f>
      </c>
      <c r="D24" s="102">
        <f>IF(ISERROR(VLOOKUP(B24,'KAYIT LİSTESİ'!$B$4:$H$1183,4,0)),"",(VLOOKUP(B24,'KAYIT LİSTESİ'!$B$4:$H$1183,4,0)))</f>
      </c>
      <c r="E24" s="185">
        <f>IF(ISERROR(VLOOKUP(B24,'KAYIT LİSTESİ'!$B$4:$H$1183,5,0)),"",(VLOOKUP(B24,'KAYIT LİSTESİ'!$B$4:$H$1183,5,0)))</f>
      </c>
      <c r="F24" s="185">
        <f>IF(ISERROR(VLOOKUP(B24,'KAYIT LİSTESİ'!$B$4:$H$1183,6,0)),"",(VLOOKUP(B24,'KAYIT LİSTESİ'!$B$4:$H$1183,6,0)))</f>
      </c>
      <c r="G24" s="172"/>
      <c r="H24" s="172"/>
      <c r="I24" s="172"/>
      <c r="J24" s="184">
        <f t="shared" si="0"/>
        <v>0</v>
      </c>
      <c r="K24" s="212"/>
      <c r="L24" s="212"/>
      <c r="M24" s="212"/>
      <c r="N24" s="183">
        <f t="shared" si="1"/>
        <v>0</v>
      </c>
      <c r="O24" s="318"/>
      <c r="P24" s="326"/>
      <c r="Q24" s="314">
        <v>704</v>
      </c>
      <c r="R24" s="313">
        <v>24</v>
      </c>
    </row>
    <row r="25" spans="1:18" s="88" customFormat="1" ht="49.5" customHeight="1">
      <c r="A25" s="100"/>
      <c r="B25" s="101" t="s">
        <v>322</v>
      </c>
      <c r="C25" s="318">
        <f>IF(ISERROR(VLOOKUP(B25,'KAYIT LİSTESİ'!$B$4:$H$1183,2,0)),"",(VLOOKUP(B25,'KAYIT LİSTESİ'!$B$4:$H$1183,2,0)))</f>
      </c>
      <c r="D25" s="102">
        <f>IF(ISERROR(VLOOKUP(B25,'KAYIT LİSTESİ'!$B$4:$H$1183,4,0)),"",(VLOOKUP(B25,'KAYIT LİSTESİ'!$B$4:$H$1183,4,0)))</f>
      </c>
      <c r="E25" s="185">
        <f>IF(ISERROR(VLOOKUP(B25,'KAYIT LİSTESİ'!$B$4:$H$1183,5,0)),"",(VLOOKUP(B25,'KAYIT LİSTESİ'!$B$4:$H$1183,5,0)))</f>
      </c>
      <c r="F25" s="185">
        <f>IF(ISERROR(VLOOKUP(B25,'KAYIT LİSTESİ'!$B$4:$H$1183,6,0)),"",(VLOOKUP(B25,'KAYIT LİSTESİ'!$B$4:$H$1183,6,0)))</f>
      </c>
      <c r="G25" s="172"/>
      <c r="H25" s="172"/>
      <c r="I25" s="172"/>
      <c r="J25" s="184">
        <f t="shared" si="0"/>
        <v>0</v>
      </c>
      <c r="K25" s="212"/>
      <c r="L25" s="212"/>
      <c r="M25" s="212"/>
      <c r="N25" s="183">
        <f t="shared" si="1"/>
        <v>0</v>
      </c>
      <c r="O25" s="318"/>
      <c r="P25" s="326"/>
      <c r="Q25" s="314">
        <v>720</v>
      </c>
      <c r="R25" s="313">
        <v>25</v>
      </c>
    </row>
    <row r="26" spans="1:18" s="88" customFormat="1" ht="49.5" customHeight="1">
      <c r="A26" s="100"/>
      <c r="B26" s="101" t="s">
        <v>323</v>
      </c>
      <c r="C26" s="318">
        <f>IF(ISERROR(VLOOKUP(B26,'KAYIT LİSTESİ'!$B$4:$H$1183,2,0)),"",(VLOOKUP(B26,'KAYIT LİSTESİ'!$B$4:$H$1183,2,0)))</f>
      </c>
      <c r="D26" s="102">
        <f>IF(ISERROR(VLOOKUP(B26,'KAYIT LİSTESİ'!$B$4:$H$1183,4,0)),"",(VLOOKUP(B26,'KAYIT LİSTESİ'!$B$4:$H$1183,4,0)))</f>
      </c>
      <c r="E26" s="185">
        <f>IF(ISERROR(VLOOKUP(B26,'KAYIT LİSTESİ'!$B$4:$H$1183,5,0)),"",(VLOOKUP(B26,'KAYIT LİSTESİ'!$B$4:$H$1183,5,0)))</f>
      </c>
      <c r="F26" s="185">
        <f>IF(ISERROR(VLOOKUP(B26,'KAYIT LİSTESİ'!$B$4:$H$1183,6,0)),"",(VLOOKUP(B26,'KAYIT LİSTESİ'!$B$4:$H$1183,6,0)))</f>
      </c>
      <c r="G26" s="172"/>
      <c r="H26" s="172"/>
      <c r="I26" s="172"/>
      <c r="J26" s="184">
        <f t="shared" si="0"/>
        <v>0</v>
      </c>
      <c r="K26" s="212"/>
      <c r="L26" s="212"/>
      <c r="M26" s="212"/>
      <c r="N26" s="183">
        <f t="shared" si="1"/>
        <v>0</v>
      </c>
      <c r="O26" s="318"/>
      <c r="P26" s="326"/>
      <c r="Q26" s="314">
        <v>736</v>
      </c>
      <c r="R26" s="313">
        <v>26</v>
      </c>
    </row>
    <row r="27" spans="1:18" s="88" customFormat="1" ht="49.5" customHeight="1">
      <c r="A27" s="100"/>
      <c r="B27" s="101" t="s">
        <v>324</v>
      </c>
      <c r="C27" s="318">
        <f>IF(ISERROR(VLOOKUP(B27,'KAYIT LİSTESİ'!$B$4:$H$1183,2,0)),"",(VLOOKUP(B27,'KAYIT LİSTESİ'!$B$4:$H$1183,2,0)))</f>
      </c>
      <c r="D27" s="102">
        <f>IF(ISERROR(VLOOKUP(B27,'KAYIT LİSTESİ'!$B$4:$H$1183,4,0)),"",(VLOOKUP(B27,'KAYIT LİSTESİ'!$B$4:$H$1183,4,0)))</f>
      </c>
      <c r="E27" s="185">
        <f>IF(ISERROR(VLOOKUP(B27,'KAYIT LİSTESİ'!$B$4:$H$1183,5,0)),"",(VLOOKUP(B27,'KAYIT LİSTESİ'!$B$4:$H$1183,5,0)))</f>
      </c>
      <c r="F27" s="185">
        <f>IF(ISERROR(VLOOKUP(B27,'KAYIT LİSTESİ'!$B$4:$H$1183,6,0)),"",(VLOOKUP(B27,'KAYIT LİSTESİ'!$B$4:$H$1183,6,0)))</f>
      </c>
      <c r="G27" s="172"/>
      <c r="H27" s="172"/>
      <c r="I27" s="172"/>
      <c r="J27" s="184">
        <f t="shared" si="0"/>
        <v>0</v>
      </c>
      <c r="K27" s="212"/>
      <c r="L27" s="212"/>
      <c r="M27" s="212"/>
      <c r="N27" s="183">
        <f t="shared" si="1"/>
        <v>0</v>
      </c>
      <c r="O27" s="318"/>
      <c r="P27" s="326"/>
      <c r="Q27" s="314">
        <v>752</v>
      </c>
      <c r="R27" s="313">
        <v>27</v>
      </c>
    </row>
    <row r="28" spans="1:18" s="88" customFormat="1" ht="49.5" customHeight="1">
      <c r="A28" s="100"/>
      <c r="B28" s="101" t="s">
        <v>325</v>
      </c>
      <c r="C28" s="318">
        <f>IF(ISERROR(VLOOKUP(B28,'KAYIT LİSTESİ'!$B$4:$H$1183,2,0)),"",(VLOOKUP(B28,'KAYIT LİSTESİ'!$B$4:$H$1183,2,0)))</f>
      </c>
      <c r="D28" s="102">
        <f>IF(ISERROR(VLOOKUP(B28,'KAYIT LİSTESİ'!$B$4:$H$1183,4,0)),"",(VLOOKUP(B28,'KAYIT LİSTESİ'!$B$4:$H$1183,4,0)))</f>
      </c>
      <c r="E28" s="185">
        <f>IF(ISERROR(VLOOKUP(B28,'KAYIT LİSTESİ'!$B$4:$H$1183,5,0)),"",(VLOOKUP(B28,'KAYIT LİSTESİ'!$B$4:$H$1183,5,0)))</f>
      </c>
      <c r="F28" s="185">
        <f>IF(ISERROR(VLOOKUP(B28,'KAYIT LİSTESİ'!$B$4:$H$1183,6,0)),"",(VLOOKUP(B28,'KAYIT LİSTESİ'!$B$4:$H$1183,6,0)))</f>
      </c>
      <c r="G28" s="172"/>
      <c r="H28" s="172"/>
      <c r="I28" s="172"/>
      <c r="J28" s="184">
        <f t="shared" si="0"/>
        <v>0</v>
      </c>
      <c r="K28" s="212"/>
      <c r="L28" s="212"/>
      <c r="M28" s="212"/>
      <c r="N28" s="183">
        <f t="shared" si="1"/>
        <v>0</v>
      </c>
      <c r="O28" s="318"/>
      <c r="P28" s="326"/>
      <c r="Q28" s="314">
        <v>768</v>
      </c>
      <c r="R28" s="313">
        <v>28</v>
      </c>
    </row>
    <row r="29" spans="1:18" s="88" customFormat="1" ht="49.5" customHeight="1">
      <c r="A29" s="100"/>
      <c r="B29" s="101" t="s">
        <v>326</v>
      </c>
      <c r="C29" s="318">
        <f>IF(ISERROR(VLOOKUP(B29,'KAYIT LİSTESİ'!$B$4:$H$1183,2,0)),"",(VLOOKUP(B29,'KAYIT LİSTESİ'!$B$4:$H$1183,2,0)))</f>
      </c>
      <c r="D29" s="102">
        <f>IF(ISERROR(VLOOKUP(B29,'KAYIT LİSTESİ'!$B$4:$H$1183,4,0)),"",(VLOOKUP(B29,'KAYIT LİSTESİ'!$B$4:$H$1183,4,0)))</f>
      </c>
      <c r="E29" s="185">
        <f>IF(ISERROR(VLOOKUP(B29,'KAYIT LİSTESİ'!$B$4:$H$1183,5,0)),"",(VLOOKUP(B29,'KAYIT LİSTESİ'!$B$4:$H$1183,5,0)))</f>
      </c>
      <c r="F29" s="185">
        <f>IF(ISERROR(VLOOKUP(B29,'KAYIT LİSTESİ'!$B$4:$H$1183,6,0)),"",(VLOOKUP(B29,'KAYIT LİSTESİ'!$B$4:$H$1183,6,0)))</f>
      </c>
      <c r="G29" s="172"/>
      <c r="H29" s="172"/>
      <c r="I29" s="172"/>
      <c r="J29" s="184">
        <f t="shared" si="0"/>
        <v>0</v>
      </c>
      <c r="K29" s="212"/>
      <c r="L29" s="212"/>
      <c r="M29" s="212"/>
      <c r="N29" s="183">
        <f t="shared" si="1"/>
        <v>0</v>
      </c>
      <c r="O29" s="318"/>
      <c r="P29" s="326"/>
      <c r="Q29" s="314">
        <v>784</v>
      </c>
      <c r="R29" s="313">
        <v>29</v>
      </c>
    </row>
    <row r="30" spans="1:18" s="88" customFormat="1" ht="49.5" customHeight="1">
      <c r="A30" s="100"/>
      <c r="B30" s="101" t="s">
        <v>327</v>
      </c>
      <c r="C30" s="318">
        <f>IF(ISERROR(VLOOKUP(B30,'KAYIT LİSTESİ'!$B$4:$H$1183,2,0)),"",(VLOOKUP(B30,'KAYIT LİSTESİ'!$B$4:$H$1183,2,0)))</f>
      </c>
      <c r="D30" s="102">
        <f>IF(ISERROR(VLOOKUP(B30,'KAYIT LİSTESİ'!$B$4:$H$1183,4,0)),"",(VLOOKUP(B30,'KAYIT LİSTESİ'!$B$4:$H$1183,4,0)))</f>
      </c>
      <c r="E30" s="185">
        <f>IF(ISERROR(VLOOKUP(B30,'KAYIT LİSTESİ'!$B$4:$H$1183,5,0)),"",(VLOOKUP(B30,'KAYIT LİSTESİ'!$B$4:$H$1183,5,0)))</f>
      </c>
      <c r="F30" s="185">
        <f>IF(ISERROR(VLOOKUP(B30,'KAYIT LİSTESİ'!$B$4:$H$1183,6,0)),"",(VLOOKUP(B30,'KAYIT LİSTESİ'!$B$4:$H$1183,6,0)))</f>
      </c>
      <c r="G30" s="172"/>
      <c r="H30" s="172"/>
      <c r="I30" s="172"/>
      <c r="J30" s="184">
        <f t="shared" si="0"/>
        <v>0</v>
      </c>
      <c r="K30" s="212"/>
      <c r="L30" s="212"/>
      <c r="M30" s="212"/>
      <c r="N30" s="183">
        <f t="shared" si="1"/>
        <v>0</v>
      </c>
      <c r="O30" s="318"/>
      <c r="P30" s="326"/>
      <c r="Q30" s="314">
        <v>800</v>
      </c>
      <c r="R30" s="313">
        <v>30</v>
      </c>
    </row>
    <row r="31" spans="1:18" s="88" customFormat="1" ht="49.5" customHeight="1">
      <c r="A31" s="100"/>
      <c r="B31" s="101" t="s">
        <v>328</v>
      </c>
      <c r="C31" s="318">
        <f>IF(ISERROR(VLOOKUP(B31,'KAYIT LİSTESİ'!$B$4:$H$1183,2,0)),"",(VLOOKUP(B31,'KAYIT LİSTESİ'!$B$4:$H$1183,2,0)))</f>
      </c>
      <c r="D31" s="102">
        <f>IF(ISERROR(VLOOKUP(B31,'KAYIT LİSTESİ'!$B$4:$H$1183,4,0)),"",(VLOOKUP(B31,'KAYIT LİSTESİ'!$B$4:$H$1183,4,0)))</f>
      </c>
      <c r="E31" s="185">
        <f>IF(ISERROR(VLOOKUP(B31,'KAYIT LİSTESİ'!$B$4:$H$1183,5,0)),"",(VLOOKUP(B31,'KAYIT LİSTESİ'!$B$4:$H$1183,5,0)))</f>
      </c>
      <c r="F31" s="185">
        <f>IF(ISERROR(VLOOKUP(B31,'KAYIT LİSTESİ'!$B$4:$H$1183,6,0)),"",(VLOOKUP(B31,'KAYIT LİSTESİ'!$B$4:$H$1183,6,0)))</f>
      </c>
      <c r="G31" s="172"/>
      <c r="H31" s="172"/>
      <c r="I31" s="172"/>
      <c r="J31" s="184">
        <f t="shared" si="0"/>
        <v>0</v>
      </c>
      <c r="K31" s="212"/>
      <c r="L31" s="212"/>
      <c r="M31" s="212"/>
      <c r="N31" s="183">
        <f t="shared" si="1"/>
        <v>0</v>
      </c>
      <c r="O31" s="318"/>
      <c r="P31" s="326"/>
      <c r="Q31" s="314">
        <v>816</v>
      </c>
      <c r="R31" s="313">
        <v>31</v>
      </c>
    </row>
    <row r="32" spans="1:18" s="88" customFormat="1" ht="49.5" customHeight="1">
      <c r="A32" s="100"/>
      <c r="B32" s="101" t="s">
        <v>329</v>
      </c>
      <c r="C32" s="318">
        <f>IF(ISERROR(VLOOKUP(B32,'KAYIT LİSTESİ'!$B$4:$H$1183,2,0)),"",(VLOOKUP(B32,'KAYIT LİSTESİ'!$B$4:$H$1183,2,0)))</f>
      </c>
      <c r="D32" s="102">
        <f>IF(ISERROR(VLOOKUP(B32,'KAYIT LİSTESİ'!$B$4:$H$1183,4,0)),"",(VLOOKUP(B32,'KAYIT LİSTESİ'!$B$4:$H$1183,4,0)))</f>
      </c>
      <c r="E32" s="185">
        <f>IF(ISERROR(VLOOKUP(B32,'KAYIT LİSTESİ'!$B$4:$H$1183,5,0)),"",(VLOOKUP(B32,'KAYIT LİSTESİ'!$B$4:$H$1183,5,0)))</f>
      </c>
      <c r="F32" s="185">
        <f>IF(ISERROR(VLOOKUP(B32,'KAYIT LİSTESİ'!$B$4:$H$1183,6,0)),"",(VLOOKUP(B32,'KAYIT LİSTESİ'!$B$4:$H$1183,6,0)))</f>
      </c>
      <c r="G32" s="172"/>
      <c r="H32" s="172"/>
      <c r="I32" s="172"/>
      <c r="J32" s="184">
        <f t="shared" si="0"/>
        <v>0</v>
      </c>
      <c r="K32" s="212"/>
      <c r="L32" s="212"/>
      <c r="M32" s="212"/>
      <c r="N32" s="183">
        <f t="shared" si="1"/>
        <v>0</v>
      </c>
      <c r="O32" s="318"/>
      <c r="P32" s="326"/>
      <c r="Q32" s="314">
        <v>832</v>
      </c>
      <c r="R32" s="313">
        <v>32</v>
      </c>
    </row>
    <row r="33" spans="1:18" s="91" customFormat="1" ht="32.25" customHeight="1">
      <c r="A33" s="89"/>
      <c r="B33" s="89"/>
      <c r="C33" s="89"/>
      <c r="D33" s="90"/>
      <c r="E33" s="89"/>
      <c r="N33" s="92"/>
      <c r="O33" s="89"/>
      <c r="P33" s="89"/>
      <c r="Q33" s="314">
        <v>1075</v>
      </c>
      <c r="R33" s="313">
        <v>48</v>
      </c>
    </row>
    <row r="34" spans="1:18" s="91" customFormat="1" ht="32.25" customHeight="1">
      <c r="A34" s="523" t="s">
        <v>4</v>
      </c>
      <c r="B34" s="523"/>
      <c r="C34" s="523"/>
      <c r="D34" s="523"/>
      <c r="E34" s="93" t="s">
        <v>0</v>
      </c>
      <c r="F34" s="93" t="s">
        <v>1</v>
      </c>
      <c r="G34" s="524" t="s">
        <v>2</v>
      </c>
      <c r="H34" s="524"/>
      <c r="I34" s="524"/>
      <c r="J34" s="524"/>
      <c r="K34" s="524"/>
      <c r="L34" s="524"/>
      <c r="M34" s="524"/>
      <c r="N34" s="524" t="s">
        <v>3</v>
      </c>
      <c r="O34" s="524"/>
      <c r="P34" s="93"/>
      <c r="Q34" s="314">
        <v>1090</v>
      </c>
      <c r="R34" s="313">
        <v>49</v>
      </c>
    </row>
    <row r="35" spans="17:18" ht="12.75">
      <c r="Q35" s="314">
        <v>1105</v>
      </c>
      <c r="R35" s="313">
        <v>50</v>
      </c>
    </row>
    <row r="36" spans="17:18" ht="12.75">
      <c r="Q36" s="314">
        <v>1120</v>
      </c>
      <c r="R36" s="313">
        <v>51</v>
      </c>
    </row>
    <row r="37" spans="17:18" ht="12.75">
      <c r="Q37" s="315">
        <v>1135</v>
      </c>
      <c r="R37" s="93">
        <v>52</v>
      </c>
    </row>
    <row r="38" spans="17:18" ht="12.75">
      <c r="Q38" s="315">
        <v>1150</v>
      </c>
      <c r="R38" s="93">
        <v>53</v>
      </c>
    </row>
    <row r="39" spans="17:18" ht="12.75">
      <c r="Q39" s="315">
        <v>1165</v>
      </c>
      <c r="R39" s="93">
        <v>54</v>
      </c>
    </row>
    <row r="40" spans="17:18" ht="12.75">
      <c r="Q40" s="315">
        <v>1180</v>
      </c>
      <c r="R40" s="93">
        <v>55</v>
      </c>
    </row>
    <row r="41" spans="17:18" ht="12.75">
      <c r="Q41" s="315">
        <v>1195</v>
      </c>
      <c r="R41" s="93">
        <v>56</v>
      </c>
    </row>
    <row r="42" spans="17:18" ht="12.75">
      <c r="Q42" s="315">
        <v>1210</v>
      </c>
      <c r="R42" s="93">
        <v>57</v>
      </c>
    </row>
    <row r="43" spans="17:18" ht="12.75">
      <c r="Q43" s="315">
        <v>1225</v>
      </c>
      <c r="R43" s="93">
        <v>58</v>
      </c>
    </row>
    <row r="44" spans="17:18" ht="12.75">
      <c r="Q44" s="315">
        <v>1240</v>
      </c>
      <c r="R44" s="93">
        <v>59</v>
      </c>
    </row>
    <row r="45" spans="17:18" ht="12.75">
      <c r="Q45" s="315">
        <v>1255</v>
      </c>
      <c r="R45" s="93">
        <v>60</v>
      </c>
    </row>
    <row r="46" spans="17:18" ht="12.75">
      <c r="Q46" s="315">
        <v>1270</v>
      </c>
      <c r="R46" s="93">
        <v>61</v>
      </c>
    </row>
    <row r="47" spans="17:18" ht="12.75">
      <c r="Q47" s="315">
        <v>1285</v>
      </c>
      <c r="R47" s="93">
        <v>62</v>
      </c>
    </row>
    <row r="48" spans="17:18" ht="12.75">
      <c r="Q48" s="315">
        <v>1300</v>
      </c>
      <c r="R48" s="93">
        <v>63</v>
      </c>
    </row>
    <row r="49" spans="17:18" ht="12.75">
      <c r="Q49" s="315">
        <v>1315</v>
      </c>
      <c r="R49" s="93">
        <v>64</v>
      </c>
    </row>
    <row r="50" spans="17:18" ht="12.75">
      <c r="Q50" s="315">
        <v>1330</v>
      </c>
      <c r="R50" s="93">
        <v>65</v>
      </c>
    </row>
    <row r="51" spans="17:18" ht="12.75">
      <c r="Q51" s="315">
        <v>1345</v>
      </c>
      <c r="R51" s="93">
        <v>66</v>
      </c>
    </row>
    <row r="52" spans="17:18" ht="12.75">
      <c r="Q52" s="315">
        <v>1360</v>
      </c>
      <c r="R52" s="93">
        <v>67</v>
      </c>
    </row>
    <row r="53" spans="17:18" ht="12.75">
      <c r="Q53" s="315">
        <v>1375</v>
      </c>
      <c r="R53" s="93">
        <v>68</v>
      </c>
    </row>
    <row r="54" spans="17:18" ht="12.75">
      <c r="Q54" s="315">
        <v>1390</v>
      </c>
      <c r="R54" s="93">
        <v>69</v>
      </c>
    </row>
    <row r="55" spans="17:18" ht="12.75">
      <c r="Q55" s="315">
        <v>1405</v>
      </c>
      <c r="R55" s="93">
        <v>70</v>
      </c>
    </row>
    <row r="56" spans="17:18" ht="12.75">
      <c r="Q56" s="315">
        <v>1420</v>
      </c>
      <c r="R56" s="93">
        <v>71</v>
      </c>
    </row>
    <row r="57" spans="17:18" ht="12.75">
      <c r="Q57" s="315">
        <v>1435</v>
      </c>
      <c r="R57" s="93">
        <v>72</v>
      </c>
    </row>
    <row r="58" spans="17:18" ht="12.75">
      <c r="Q58" s="315">
        <v>1450</v>
      </c>
      <c r="R58" s="93">
        <v>73</v>
      </c>
    </row>
    <row r="59" spans="17:18" ht="12.75">
      <c r="Q59" s="315">
        <v>1465</v>
      </c>
      <c r="R59" s="93">
        <v>74</v>
      </c>
    </row>
    <row r="60" spans="17:18" ht="12.75">
      <c r="Q60" s="315">
        <v>1480</v>
      </c>
      <c r="R60" s="93">
        <v>75</v>
      </c>
    </row>
    <row r="61" spans="17:18" ht="12.75">
      <c r="Q61" s="315">
        <v>1495</v>
      </c>
      <c r="R61" s="93">
        <v>76</v>
      </c>
    </row>
    <row r="62" spans="17:18" ht="12.75">
      <c r="Q62" s="315">
        <v>1510</v>
      </c>
      <c r="R62" s="93">
        <v>77</v>
      </c>
    </row>
    <row r="63" spans="17:18" ht="12.75">
      <c r="Q63" s="315">
        <v>1525</v>
      </c>
      <c r="R63" s="93">
        <v>78</v>
      </c>
    </row>
    <row r="64" spans="17:18" ht="12.75">
      <c r="Q64" s="315">
        <v>1540</v>
      </c>
      <c r="R64" s="93">
        <v>79</v>
      </c>
    </row>
    <row r="65" spans="17:18" ht="12.75">
      <c r="Q65" s="315">
        <v>1555</v>
      </c>
      <c r="R65" s="93">
        <v>80</v>
      </c>
    </row>
    <row r="66" spans="17:18" ht="12.75">
      <c r="Q66" s="315">
        <v>1570</v>
      </c>
      <c r="R66" s="93">
        <v>81</v>
      </c>
    </row>
    <row r="67" spans="17:18" ht="12.75">
      <c r="Q67" s="315">
        <v>1585</v>
      </c>
      <c r="R67" s="93">
        <v>82</v>
      </c>
    </row>
    <row r="68" spans="17:18" ht="12.75">
      <c r="Q68" s="315">
        <v>1600</v>
      </c>
      <c r="R68" s="93">
        <v>83</v>
      </c>
    </row>
    <row r="69" spans="17:18" ht="12.75">
      <c r="Q69" s="315">
        <v>1615</v>
      </c>
      <c r="R69" s="93">
        <v>84</v>
      </c>
    </row>
    <row r="70" spans="17:18" ht="12.75">
      <c r="Q70" s="315">
        <v>1630</v>
      </c>
      <c r="R70" s="93">
        <v>85</v>
      </c>
    </row>
    <row r="71" spans="17:18" ht="12.75">
      <c r="Q71" s="315">
        <v>1645</v>
      </c>
      <c r="R71" s="93">
        <v>86</v>
      </c>
    </row>
    <row r="72" spans="17:18" ht="12.75">
      <c r="Q72" s="315">
        <v>1660</v>
      </c>
      <c r="R72" s="93">
        <v>87</v>
      </c>
    </row>
    <row r="73" spans="17:18" ht="12.75">
      <c r="Q73" s="315">
        <v>1675</v>
      </c>
      <c r="R73" s="93">
        <v>88</v>
      </c>
    </row>
    <row r="74" spans="17:18" ht="12.75">
      <c r="Q74" s="315">
        <v>1690</v>
      </c>
      <c r="R74" s="93">
        <v>89</v>
      </c>
    </row>
    <row r="75" spans="17:18" ht="12.75">
      <c r="Q75" s="315">
        <v>1705</v>
      </c>
      <c r="R75" s="93">
        <v>90</v>
      </c>
    </row>
    <row r="76" spans="17:18" ht="12.75">
      <c r="Q76" s="315">
        <v>1720</v>
      </c>
      <c r="R76" s="93">
        <v>91</v>
      </c>
    </row>
    <row r="77" spans="17:18" ht="12.75">
      <c r="Q77" s="315">
        <v>1735</v>
      </c>
      <c r="R77" s="93">
        <v>92</v>
      </c>
    </row>
    <row r="78" spans="17:18" ht="12.75">
      <c r="Q78" s="315">
        <v>1750</v>
      </c>
      <c r="R78" s="93">
        <v>93</v>
      </c>
    </row>
    <row r="79" spans="17:18" ht="12.75">
      <c r="Q79" s="314">
        <v>1765</v>
      </c>
      <c r="R79" s="313">
        <v>94</v>
      </c>
    </row>
    <row r="80" spans="17:18" ht="12.75">
      <c r="Q80" s="314">
        <v>1780</v>
      </c>
      <c r="R80" s="313">
        <v>95</v>
      </c>
    </row>
    <row r="81" spans="17:18" ht="12.75">
      <c r="Q81" s="314">
        <v>1794</v>
      </c>
      <c r="R81" s="313">
        <v>96</v>
      </c>
    </row>
    <row r="82" spans="17:18" ht="12.75">
      <c r="Q82" s="314">
        <v>1808</v>
      </c>
      <c r="R82" s="313">
        <v>97</v>
      </c>
    </row>
    <row r="83" spans="17:18" ht="12.75">
      <c r="Q83" s="314">
        <v>1822</v>
      </c>
      <c r="R83" s="313">
        <v>98</v>
      </c>
    </row>
    <row r="84" spans="17:18" ht="12.75">
      <c r="Q84" s="314">
        <v>1836</v>
      </c>
      <c r="R84" s="313">
        <v>99</v>
      </c>
    </row>
    <row r="85" spans="17:18" ht="12.75">
      <c r="Q85" s="314">
        <v>1850</v>
      </c>
      <c r="R85" s="313">
        <v>100</v>
      </c>
    </row>
  </sheetData>
  <sheetProtection/>
  <mergeCells count="24">
    <mergeCell ref="A1:O1"/>
    <mergeCell ref="A2:P2"/>
    <mergeCell ref="A3:C3"/>
    <mergeCell ref="D3:E3"/>
    <mergeCell ref="G3:H3"/>
    <mergeCell ref="M3:P3"/>
    <mergeCell ref="P6:P7"/>
    <mergeCell ref="A34:D34"/>
    <mergeCell ref="G34:M34"/>
    <mergeCell ref="N34:O34"/>
    <mergeCell ref="N5:O5"/>
    <mergeCell ref="A6:A7"/>
    <mergeCell ref="B6:B7"/>
    <mergeCell ref="F6:F7"/>
    <mergeCell ref="C6:C7"/>
    <mergeCell ref="D6:D7"/>
    <mergeCell ref="E6:E7"/>
    <mergeCell ref="A4:C4"/>
    <mergeCell ref="D4:E4"/>
    <mergeCell ref="M4:O4"/>
    <mergeCell ref="K4:L4"/>
    <mergeCell ref="O6:O7"/>
    <mergeCell ref="G6:M6"/>
    <mergeCell ref="N6:N7"/>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1" r:id="rId2"/>
  <ignoredErrors>
    <ignoredError sqref="C13:J32" unlockedFormula="1"/>
  </ignoredErrors>
  <drawing r:id="rId1"/>
</worksheet>
</file>

<file path=xl/worksheets/sheet14.xml><?xml version="1.0" encoding="utf-8"?>
<worksheet xmlns="http://schemas.openxmlformats.org/spreadsheetml/2006/main" xmlns:r="http://schemas.openxmlformats.org/officeDocument/2006/relationships">
  <sheetPr>
    <tabColor rgb="FFFFC000"/>
  </sheetPr>
  <dimension ref="A1:U100"/>
  <sheetViews>
    <sheetView view="pageBreakPreview" zoomScale="80" zoomScaleSheetLayoutView="80" zoomScalePageLayoutView="0" workbookViewId="0" topLeftCell="A1">
      <selection activeCell="D13" sqref="D13"/>
    </sheetView>
  </sheetViews>
  <sheetFormatPr defaultColWidth="9.140625" defaultRowHeight="12.75"/>
  <cols>
    <col min="1" max="1" width="4.8515625" style="27" customWidth="1"/>
    <col min="2" max="2" width="8.00390625" style="27" bestFit="1" customWidth="1"/>
    <col min="3" max="3" width="13.28125" style="20" bestFit="1" customWidth="1"/>
    <col min="4" max="4" width="24.8515625" style="53" customWidth="1"/>
    <col min="5" max="5" width="26.8515625" style="53" customWidth="1"/>
    <col min="6" max="6" width="12.57421875" style="20" customWidth="1"/>
    <col min="7" max="7" width="9.8515625" style="28" customWidth="1"/>
    <col min="8" max="8" width="2.140625" style="20" customWidth="1"/>
    <col min="9" max="9" width="7.7109375" style="27" customWidth="1"/>
    <col min="10" max="10" width="14.00390625" style="27" hidden="1" customWidth="1"/>
    <col min="11" max="11" width="7.7109375" style="27" customWidth="1"/>
    <col min="12" max="12" width="12.421875" style="29" customWidth="1"/>
    <col min="13" max="13" width="27.28125" style="57" customWidth="1"/>
    <col min="14" max="14" width="25.8515625" style="57" customWidth="1"/>
    <col min="15" max="15" width="9.57421875" style="20" customWidth="1"/>
    <col min="16" max="16" width="7.7109375" style="20" customWidth="1"/>
    <col min="17" max="17" width="5.7109375" style="20" customWidth="1"/>
    <col min="18" max="19" width="9.140625" style="20" customWidth="1"/>
    <col min="20" max="20" width="9.140625" style="308" hidden="1" customWidth="1"/>
    <col min="21" max="21" width="9.140625" style="306" hidden="1" customWidth="1"/>
    <col min="22" max="16384" width="9.140625" style="20" customWidth="1"/>
  </cols>
  <sheetData>
    <row r="1" spans="1:21" s="9" customFormat="1" ht="48.75" customHeight="1">
      <c r="A1" s="467" t="str">
        <f>('YARIŞMA BİLGİLERİ'!A2)</f>
        <v>Türkiye Atletizm Federasyonu
Ankara Atletizm İl Temsilciliği</v>
      </c>
      <c r="B1" s="467"/>
      <c r="C1" s="467"/>
      <c r="D1" s="467"/>
      <c r="E1" s="467"/>
      <c r="F1" s="467"/>
      <c r="G1" s="467"/>
      <c r="H1" s="467"/>
      <c r="I1" s="467"/>
      <c r="J1" s="467"/>
      <c r="K1" s="467"/>
      <c r="L1" s="467"/>
      <c r="M1" s="467"/>
      <c r="N1" s="467"/>
      <c r="O1" s="467"/>
      <c r="P1" s="467"/>
      <c r="T1" s="307">
        <v>21214</v>
      </c>
      <c r="U1" s="303">
        <v>100</v>
      </c>
    </row>
    <row r="2" spans="1:21" s="9" customFormat="1" ht="24.75" customHeight="1">
      <c r="A2" s="474" t="str">
        <f>'YARIŞMA BİLGİLERİ'!F19</f>
        <v>1.Lig 1.Kademe Yarışmaları</v>
      </c>
      <c r="B2" s="474"/>
      <c r="C2" s="474"/>
      <c r="D2" s="474"/>
      <c r="E2" s="474"/>
      <c r="F2" s="474"/>
      <c r="G2" s="474"/>
      <c r="H2" s="474"/>
      <c r="I2" s="474"/>
      <c r="J2" s="474"/>
      <c r="K2" s="474"/>
      <c r="L2" s="474"/>
      <c r="M2" s="474"/>
      <c r="N2" s="474"/>
      <c r="O2" s="474"/>
      <c r="P2" s="474"/>
      <c r="T2" s="307">
        <v>21244</v>
      </c>
      <c r="U2" s="303">
        <v>99</v>
      </c>
    </row>
    <row r="3" spans="1:21" s="11" customFormat="1" ht="20.25" customHeight="1">
      <c r="A3" s="475" t="s">
        <v>75</v>
      </c>
      <c r="B3" s="475"/>
      <c r="C3" s="475"/>
      <c r="D3" s="476" t="str">
        <f>'YARIŞMA PROGRAMI'!C16</f>
        <v>4x100 Metre Bayrak</v>
      </c>
      <c r="E3" s="476"/>
      <c r="F3" s="477"/>
      <c r="G3" s="477"/>
      <c r="H3" s="10"/>
      <c r="I3" s="529"/>
      <c r="J3" s="529"/>
      <c r="K3" s="529"/>
      <c r="L3" s="529"/>
      <c r="M3" s="82" t="s">
        <v>302</v>
      </c>
      <c r="N3" s="480" t="str">
        <f>'YARIŞMA PROGRAMI'!E16</f>
        <v>Ulusal Takım  39.81</v>
      </c>
      <c r="O3" s="480"/>
      <c r="P3" s="480"/>
      <c r="T3" s="307">
        <v>21274</v>
      </c>
      <c r="U3" s="303">
        <v>98</v>
      </c>
    </row>
    <row r="4" spans="1:21" s="11" customFormat="1" ht="17.25" customHeight="1">
      <c r="A4" s="478" t="s">
        <v>65</v>
      </c>
      <c r="B4" s="478"/>
      <c r="C4" s="478"/>
      <c r="D4" s="479" t="str">
        <f>'YARIŞMA BİLGİLERİ'!F21</f>
        <v>1.Lig Erkekler</v>
      </c>
      <c r="E4" s="479"/>
      <c r="F4" s="33"/>
      <c r="G4" s="33"/>
      <c r="H4" s="33"/>
      <c r="I4" s="33"/>
      <c r="J4" s="33"/>
      <c r="K4" s="33"/>
      <c r="L4" s="34"/>
      <c r="M4" s="83" t="s">
        <v>73</v>
      </c>
      <c r="N4" s="482" t="str">
        <f>'YARIŞMA PROGRAMI'!B16</f>
        <v>24 Ağustos 2013 - 19.00</v>
      </c>
      <c r="O4" s="482"/>
      <c r="P4" s="482"/>
      <c r="T4" s="307">
        <v>21304</v>
      </c>
      <c r="U4" s="303">
        <v>97</v>
      </c>
    </row>
    <row r="5" spans="1:21" s="9" customFormat="1" ht="15" customHeight="1">
      <c r="A5" s="12"/>
      <c r="B5" s="12"/>
      <c r="C5" s="13"/>
      <c r="D5" s="14"/>
      <c r="E5" s="15"/>
      <c r="F5" s="15"/>
      <c r="G5" s="15"/>
      <c r="H5" s="15"/>
      <c r="I5" s="12"/>
      <c r="J5" s="12"/>
      <c r="K5" s="12"/>
      <c r="L5" s="16"/>
      <c r="M5" s="17"/>
      <c r="N5" s="492">
        <f ca="1">NOW()</f>
        <v>41510.89665486111</v>
      </c>
      <c r="O5" s="492"/>
      <c r="P5" s="492"/>
      <c r="T5" s="307">
        <v>21334</v>
      </c>
      <c r="U5" s="303">
        <v>96</v>
      </c>
    </row>
    <row r="6" spans="1:21" s="18" customFormat="1" ht="24" customHeight="1">
      <c r="A6" s="471" t="s">
        <v>12</v>
      </c>
      <c r="B6" s="472" t="s">
        <v>60</v>
      </c>
      <c r="C6" s="487" t="s">
        <v>72</v>
      </c>
      <c r="D6" s="486" t="s">
        <v>14</v>
      </c>
      <c r="E6" s="486" t="s">
        <v>423</v>
      </c>
      <c r="F6" s="486" t="s">
        <v>15</v>
      </c>
      <c r="G6" s="484" t="s">
        <v>182</v>
      </c>
      <c r="I6" s="320" t="s">
        <v>16</v>
      </c>
      <c r="J6" s="321"/>
      <c r="K6" s="321"/>
      <c r="L6" s="321"/>
      <c r="M6" s="321"/>
      <c r="N6" s="321"/>
      <c r="O6" s="321"/>
      <c r="P6" s="322"/>
      <c r="T6" s="308">
        <v>21364</v>
      </c>
      <c r="U6" s="306">
        <v>95</v>
      </c>
    </row>
    <row r="7" spans="1:21" ht="24" customHeight="1">
      <c r="A7" s="471"/>
      <c r="B7" s="473"/>
      <c r="C7" s="487"/>
      <c r="D7" s="486"/>
      <c r="E7" s="486"/>
      <c r="F7" s="486"/>
      <c r="G7" s="485"/>
      <c r="H7" s="19"/>
      <c r="I7" s="50" t="s">
        <v>12</v>
      </c>
      <c r="J7" s="47" t="s">
        <v>61</v>
      </c>
      <c r="K7" s="47" t="s">
        <v>60</v>
      </c>
      <c r="L7" s="48" t="s">
        <v>13</v>
      </c>
      <c r="M7" s="49" t="s">
        <v>14</v>
      </c>
      <c r="N7" s="49" t="s">
        <v>423</v>
      </c>
      <c r="O7" s="47" t="s">
        <v>15</v>
      </c>
      <c r="P7" s="47" t="s">
        <v>27</v>
      </c>
      <c r="T7" s="308">
        <v>21394</v>
      </c>
      <c r="U7" s="306">
        <v>94</v>
      </c>
    </row>
    <row r="8" spans="1:21" s="18" customFormat="1" ht="81.75" customHeight="1">
      <c r="A8" s="22">
        <v>1</v>
      </c>
      <c r="B8" s="338" t="s">
        <v>594</v>
      </c>
      <c r="C8" s="330" t="s">
        <v>479</v>
      </c>
      <c r="D8" s="327" t="s">
        <v>593</v>
      </c>
      <c r="E8" s="328" t="s">
        <v>517</v>
      </c>
      <c r="F8" s="175">
        <v>4266</v>
      </c>
      <c r="G8" s="333">
        <v>8</v>
      </c>
      <c r="H8" s="21"/>
      <c r="I8" s="22">
        <v>1</v>
      </c>
      <c r="J8" s="23" t="s">
        <v>330</v>
      </c>
      <c r="K8" s="337">
        <f>IF(ISERROR(VLOOKUP(J8,'KAYIT LİSTESİ'!$B$4:$H$1183,2,0)),"",(VLOOKUP(J8,'KAYIT LİSTESİ'!$B$4:$H$1183,2,0)))</f>
      </c>
      <c r="L8" s="330">
        <f>IF(ISERROR(VLOOKUP(J8,'KAYIT LİSTESİ'!$B$4:$H$1183,4,0)),"",(VLOOKUP(J8,'KAYIT LİSTESİ'!$B$4:$H$1183,4,0)))</f>
      </c>
      <c r="M8" s="51">
        <f>IF(ISERROR(VLOOKUP(J8,'KAYIT LİSTESİ'!$B$4:$H$1183,5,0)),"",(VLOOKUP(J8,'KAYIT LİSTESİ'!$B$4:$H$1183,5,0)))</f>
      </c>
      <c r="N8" s="51">
        <f>IF(ISERROR(VLOOKUP(J8,'KAYIT LİSTESİ'!$B$4:$H$1183,6,0)),"",(VLOOKUP(J8,'KAYIT LİSTESİ'!$B$4:$H$1183,6,0)))</f>
      </c>
      <c r="O8" s="26"/>
      <c r="P8" s="24"/>
      <c r="T8" s="308">
        <v>21424</v>
      </c>
      <c r="U8" s="306">
        <v>93</v>
      </c>
    </row>
    <row r="9" spans="1:21" s="18" customFormat="1" ht="81.75" customHeight="1">
      <c r="A9" s="22">
        <v>2</v>
      </c>
      <c r="B9" s="338" t="s">
        <v>590</v>
      </c>
      <c r="C9" s="330">
        <v>0</v>
      </c>
      <c r="D9" s="327" t="s">
        <v>589</v>
      </c>
      <c r="E9" s="328" t="s">
        <v>484</v>
      </c>
      <c r="F9" s="175">
        <v>4351</v>
      </c>
      <c r="G9" s="333">
        <v>7</v>
      </c>
      <c r="H9" s="21"/>
      <c r="I9" s="22">
        <v>2</v>
      </c>
      <c r="J9" s="23" t="s">
        <v>331</v>
      </c>
      <c r="K9" s="337">
        <f>IF(ISERROR(VLOOKUP(J9,'KAYIT LİSTESİ'!$B$4:$H$1183,2,0)),"",(VLOOKUP(J9,'KAYIT LİSTESİ'!$B$4:$H$1183,2,0)))</f>
      </c>
      <c r="L9" s="330">
        <f>IF(ISERROR(VLOOKUP(J9,'KAYIT LİSTESİ'!$B$4:$H$1183,4,0)),"",(VLOOKUP(J9,'KAYIT LİSTESİ'!$B$4:$H$1183,4,0)))</f>
      </c>
      <c r="M9" s="51">
        <f>IF(ISERROR(VLOOKUP(J9,'KAYIT LİSTESİ'!$B$4:$H$1183,5,0)),"",(VLOOKUP(J9,'KAYIT LİSTESİ'!$B$4:$H$1183,5,0)))</f>
      </c>
      <c r="N9" s="51">
        <f>IF(ISERROR(VLOOKUP(J9,'KAYIT LİSTESİ'!$B$4:$H$1183,6,0)),"",(VLOOKUP(J9,'KAYIT LİSTESİ'!$B$4:$H$1183,6,0)))</f>
      </c>
      <c r="O9" s="26"/>
      <c r="P9" s="24"/>
      <c r="T9" s="308">
        <v>21454</v>
      </c>
      <c r="U9" s="306">
        <v>92</v>
      </c>
    </row>
    <row r="10" spans="1:21" s="18" customFormat="1" ht="81.75" customHeight="1">
      <c r="A10" s="22">
        <v>3</v>
      </c>
      <c r="B10" s="338" t="s">
        <v>586</v>
      </c>
      <c r="C10" s="330" t="s">
        <v>479</v>
      </c>
      <c r="D10" s="327" t="s">
        <v>585</v>
      </c>
      <c r="E10" s="328" t="s">
        <v>431</v>
      </c>
      <c r="F10" s="175">
        <v>4379</v>
      </c>
      <c r="G10" s="333">
        <v>6</v>
      </c>
      <c r="H10" s="21"/>
      <c r="I10" s="22">
        <v>3</v>
      </c>
      <c r="J10" s="23" t="s">
        <v>332</v>
      </c>
      <c r="K10" s="337" t="str">
        <f>IF(ISERROR(VLOOKUP(J10,'KAYIT LİSTESİ'!$B$4:$H$1183,2,0)),"",(VLOOKUP(J10,'KAYIT LİSTESİ'!$B$4:$H$1183,2,0)))</f>
        <v>715
711
709
705</v>
      </c>
      <c r="L10" s="330">
        <f>IF(ISERROR(VLOOKUP(J10,'KAYIT LİSTESİ'!$B$4:$H$1183,4,0)),"",(VLOOKUP(J10,'KAYIT LİSTESİ'!$B$4:$H$1183,4,0)))</f>
        <v>0</v>
      </c>
      <c r="M10" s="51" t="str">
        <f>IF(ISERROR(VLOOKUP(J10,'KAYIT LİSTESİ'!$B$4:$H$1183,5,0)),"",(VLOOKUP(J10,'KAYIT LİSTESİ'!$B$4:$H$1183,5,0)))</f>
        <v>OZAN ARKAN
HİKMET TUĞSUZ
A.TOLGA SUÖZER
AYKUT HIZLISOY</v>
      </c>
      <c r="N10" s="51" t="str">
        <f>IF(ISERROR(VLOOKUP(J10,'KAYIT LİSTESİ'!$B$4:$H$1183,6,0)),"",(VLOOKUP(J10,'KAYIT LİSTESİ'!$B$4:$H$1183,6,0)))</f>
        <v>MERSİN-MESKİ SPOR</v>
      </c>
      <c r="O10" s="26"/>
      <c r="P10" s="24"/>
      <c r="T10" s="308">
        <v>21484</v>
      </c>
      <c r="U10" s="306">
        <v>91</v>
      </c>
    </row>
    <row r="11" spans="1:21" s="18" customFormat="1" ht="88.5" customHeight="1">
      <c r="A11" s="22">
        <v>4</v>
      </c>
      <c r="B11" s="338" t="s">
        <v>592</v>
      </c>
      <c r="C11" s="330" t="s">
        <v>479</v>
      </c>
      <c r="D11" s="327" t="s">
        <v>591</v>
      </c>
      <c r="E11" s="328" t="s">
        <v>501</v>
      </c>
      <c r="F11" s="175">
        <v>4538</v>
      </c>
      <c r="G11" s="333">
        <v>5</v>
      </c>
      <c r="H11" s="21"/>
      <c r="I11" s="22">
        <v>4</v>
      </c>
      <c r="J11" s="23" t="s">
        <v>333</v>
      </c>
      <c r="K11" s="337" t="str">
        <f>IF(ISERROR(VLOOKUP(J11,'KAYIT LİSTESİ'!$B$4:$H$1183,2,0)),"",(VLOOKUP(J11,'KAYIT LİSTESİ'!$B$4:$H$1183,2,0)))</f>
        <v>722
726
720
732</v>
      </c>
      <c r="L11" s="330">
        <f>IF(ISERROR(VLOOKUP(J11,'KAYIT LİSTESİ'!$B$4:$H$1183,4,0)),"",(VLOOKUP(J11,'KAYIT LİSTESİ'!$B$4:$H$1183,4,0)))</f>
        <v>0</v>
      </c>
      <c r="M11" s="51" t="str">
        <f>IF(ISERROR(VLOOKUP(J11,'KAYIT LİSTESİ'!$B$4:$H$1183,5,0)),"",(VLOOKUP(J11,'KAYIT LİSTESİ'!$B$4:$H$1183,5,0)))</f>
        <v>BANGİN AYHAN
EMİRHAN PEHLİVAN
AHMET İNCEL
SEDRDAR DEMİRCİ
</v>
      </c>
      <c r="N11" s="51" t="str">
        <f>IF(ISERROR(VLOOKUP(J11,'KAYIT LİSTESİ'!$B$4:$H$1183,6,0)),"",(VLOOKUP(J11,'KAYIT LİSTESİ'!$B$4:$H$1183,6,0)))</f>
        <v>BURSA-BURSASPOR </v>
      </c>
      <c r="O11" s="26"/>
      <c r="P11" s="24"/>
      <c r="T11" s="308">
        <v>21514</v>
      </c>
      <c r="U11" s="306">
        <v>90</v>
      </c>
    </row>
    <row r="12" spans="1:21" s="18" customFormat="1" ht="81.75" customHeight="1">
      <c r="A12" s="22">
        <v>5</v>
      </c>
      <c r="B12" s="338" t="s">
        <v>588</v>
      </c>
      <c r="C12" s="330" t="s">
        <v>479</v>
      </c>
      <c r="D12" s="327" t="s">
        <v>587</v>
      </c>
      <c r="E12" s="328" t="s">
        <v>468</v>
      </c>
      <c r="F12" s="175">
        <v>4862</v>
      </c>
      <c r="G12" s="333">
        <v>4</v>
      </c>
      <c r="H12" s="21"/>
      <c r="I12" s="22">
        <v>5</v>
      </c>
      <c r="J12" s="23" t="s">
        <v>334</v>
      </c>
      <c r="K12" s="337" t="str">
        <f>IF(ISERROR(VLOOKUP(J12,'KAYIT LİSTESİ'!$B$4:$H$1183,2,0)),"",(VLOOKUP(J12,'KAYIT LİSTESİ'!$B$4:$H$1183,2,0)))</f>
        <v>703
696
699
695</v>
      </c>
      <c r="L12" s="330" t="str">
        <f>IF(ISERROR(VLOOKUP(J12,'KAYIT LİSTESİ'!$B$4:$H$1183,4,0)),"",(VLOOKUP(J12,'KAYIT LİSTESİ'!$B$4:$H$1183,4,0)))</f>
        <v> </v>
      </c>
      <c r="M12" s="51" t="str">
        <f>IF(ISERROR(VLOOKUP(J12,'KAYIT LİSTESİ'!$B$4:$H$1183,5,0)),"",(VLOOKUP(J12,'KAYIT LİSTESİ'!$B$4:$H$1183,5,0)))</f>
        <v>
NECMETTİN ATLIHAN
ERDOĞAN GEDİK
KAAN AYDEMİR
EBUBEKİR ŞAHİN</v>
      </c>
      <c r="N12" s="51" t="str">
        <f>IF(ISERROR(VLOOKUP(J12,'KAYIT LİSTESİ'!$B$4:$H$1183,6,0)),"",(VLOOKUP(J12,'KAYIT LİSTESİ'!$B$4:$H$1183,6,0)))</f>
        <v>ANKARA-JANDARMA GÜCÜ</v>
      </c>
      <c r="O12" s="26"/>
      <c r="P12" s="24"/>
      <c r="T12" s="308">
        <v>21544</v>
      </c>
      <c r="U12" s="306">
        <v>89</v>
      </c>
    </row>
    <row r="13" spans="1:21" s="18" customFormat="1" ht="103.5" customHeight="1">
      <c r="A13" s="22"/>
      <c r="B13" s="338"/>
      <c r="C13" s="330"/>
      <c r="D13" s="327"/>
      <c r="E13" s="328"/>
      <c r="F13" s="175"/>
      <c r="G13" s="333"/>
      <c r="H13" s="21"/>
      <c r="I13" s="22">
        <v>6</v>
      </c>
      <c r="J13" s="23" t="s">
        <v>335</v>
      </c>
      <c r="K13" s="337" t="str">
        <f>IF(ISERROR(VLOOKUP(J13,'KAYIT LİSTESİ'!$B$4:$H$1183,2,0)),"",(VLOOKUP(J13,'KAYIT LİSTESİ'!$B$4:$H$1183,2,0)))</f>
        <v>676
687
691
685
</v>
      </c>
      <c r="L13" s="330" t="str">
        <f>IF(ISERROR(VLOOKUP(J13,'KAYIT LİSTESİ'!$B$4:$H$1183,4,0)),"",(VLOOKUP(J13,'KAYIT LİSTESİ'!$B$4:$H$1183,4,0)))</f>
        <v> </v>
      </c>
      <c r="M13" s="51" t="str">
        <f>IF(ISERROR(VLOOKUP(J13,'KAYIT LİSTESİ'!$B$4:$H$1183,5,0)),"",(VLOOKUP(J13,'KAYIT LİSTESİ'!$B$4:$H$1183,5,0)))</f>
        <v>CEMAL KAZANCIOĞLU
MUSTAFA İNAN 
SİNAN HALLAÇ
MESUT KORKMAZ
</v>
      </c>
      <c r="N13" s="51" t="str">
        <f>IF(ISERROR(VLOOKUP(J13,'KAYIT LİSTESİ'!$B$4:$H$1183,6,0)),"",(VLOOKUP(J13,'KAYIT LİSTESİ'!$B$4:$H$1183,6,0)))</f>
        <v>İSTANBUL-ÜSKÜDAR BLD.SP.</v>
      </c>
      <c r="O13" s="26"/>
      <c r="P13" s="24"/>
      <c r="T13" s="308">
        <v>21574</v>
      </c>
      <c r="U13" s="306">
        <v>88</v>
      </c>
    </row>
    <row r="14" spans="1:21" s="18" customFormat="1" ht="81.75" customHeight="1">
      <c r="A14" s="22"/>
      <c r="B14" s="338"/>
      <c r="C14" s="330"/>
      <c r="D14" s="327"/>
      <c r="E14" s="328"/>
      <c r="F14" s="175"/>
      <c r="G14" s="333"/>
      <c r="H14" s="21"/>
      <c r="I14" s="22">
        <v>7</v>
      </c>
      <c r="J14" s="23" t="s">
        <v>336</v>
      </c>
      <c r="K14" s="337" t="str">
        <f>IF(ISERROR(VLOOKUP(J14,'KAYIT LİSTESİ'!$B$4:$H$1183,2,0)),"",(VLOOKUP(J14,'KAYIT LİSTESİ'!$B$4:$H$1183,2,0)))</f>
        <v>750
737
735
736
</v>
      </c>
      <c r="L14" s="330">
        <f>IF(ISERROR(VLOOKUP(J14,'KAYIT LİSTESİ'!$B$4:$H$1183,4,0)),"",(VLOOKUP(J14,'KAYIT LİSTESİ'!$B$4:$H$1183,4,0)))</f>
        <v>0</v>
      </c>
      <c r="M14" s="51" t="str">
        <f>IF(ISERROR(VLOOKUP(J14,'KAYIT LİSTESİ'!$B$4:$H$1183,5,0)),"",(VLOOKUP(J14,'KAYIT LİSTESİ'!$B$4:$H$1183,5,0)))</f>
        <v>SERKAN ŞİMŞEK
BAYRAM ÖZBAŞ
A.KADİR GÖKALP
AYKUT AY
</v>
      </c>
      <c r="N14" s="51" t="str">
        <f>IF(ISERROR(VLOOKUP(J14,'KAYIT LİSTESİ'!$B$4:$H$1183,6,0)),"",(VLOOKUP(J14,'KAYIT LİSTESİ'!$B$4:$H$1183,6,0)))</f>
        <v>KOCAELİ-DARICA BELEDİYE SP.</v>
      </c>
      <c r="O14" s="26"/>
      <c r="P14" s="24"/>
      <c r="T14" s="308">
        <v>21604</v>
      </c>
      <c r="U14" s="306">
        <v>87</v>
      </c>
    </row>
    <row r="15" spans="1:21" s="18" customFormat="1" ht="81.75" customHeight="1">
      <c r="A15" s="22"/>
      <c r="B15" s="338"/>
      <c r="C15" s="330"/>
      <c r="D15" s="327"/>
      <c r="E15" s="328"/>
      <c r="F15" s="175"/>
      <c r="G15" s="333"/>
      <c r="H15" s="21"/>
      <c r="I15" s="22">
        <v>8</v>
      </c>
      <c r="J15" s="23" t="s">
        <v>337</v>
      </c>
      <c r="K15" s="337">
        <f>IF(ISERROR(VLOOKUP(J15,'KAYIT LİSTESİ'!$B$4:$H$1183,2,0)),"",(VLOOKUP(J15,'KAYIT LİSTESİ'!$B$4:$H$1183,2,0)))</f>
      </c>
      <c r="L15" s="330">
        <f>IF(ISERROR(VLOOKUP(J15,'KAYIT LİSTESİ'!$B$4:$H$1183,4,0)),"",(VLOOKUP(J15,'KAYIT LİSTESİ'!$B$4:$H$1183,4,0)))</f>
      </c>
      <c r="M15" s="51">
        <f>IF(ISERROR(VLOOKUP(J15,'KAYIT LİSTESİ'!$B$4:$H$1183,5,0)),"",(VLOOKUP(J15,'KAYIT LİSTESİ'!$B$4:$H$1183,5,0)))</f>
      </c>
      <c r="N15" s="51">
        <f>IF(ISERROR(VLOOKUP(J15,'KAYIT LİSTESİ'!$B$4:$H$1183,6,0)),"",(VLOOKUP(J15,'KAYIT LİSTESİ'!$B$4:$H$1183,6,0)))</f>
      </c>
      <c r="O15" s="26"/>
      <c r="P15" s="24"/>
      <c r="T15" s="308">
        <v>21634</v>
      </c>
      <c r="U15" s="306">
        <v>86</v>
      </c>
    </row>
    <row r="16" spans="1:21" s="18" customFormat="1" ht="24" customHeight="1">
      <c r="A16" s="22"/>
      <c r="B16" s="338"/>
      <c r="C16" s="330"/>
      <c r="D16" s="327"/>
      <c r="E16" s="328"/>
      <c r="F16" s="175"/>
      <c r="G16" s="333"/>
      <c r="H16" s="21"/>
      <c r="I16" s="320" t="s">
        <v>17</v>
      </c>
      <c r="J16" s="321"/>
      <c r="K16" s="321"/>
      <c r="L16" s="321"/>
      <c r="M16" s="321"/>
      <c r="N16" s="321"/>
      <c r="O16" s="321"/>
      <c r="P16" s="322"/>
      <c r="T16" s="308">
        <v>21664</v>
      </c>
      <c r="U16" s="306">
        <v>85</v>
      </c>
    </row>
    <row r="17" spans="1:21" s="18" customFormat="1" ht="26.25" customHeight="1">
      <c r="A17" s="22"/>
      <c r="B17" s="338"/>
      <c r="C17" s="330"/>
      <c r="D17" s="327"/>
      <c r="E17" s="328"/>
      <c r="F17" s="175"/>
      <c r="G17" s="333"/>
      <c r="H17" s="21"/>
      <c r="I17" s="50" t="s">
        <v>12</v>
      </c>
      <c r="J17" s="47" t="s">
        <v>61</v>
      </c>
      <c r="K17" s="47" t="s">
        <v>60</v>
      </c>
      <c r="L17" s="48" t="s">
        <v>13</v>
      </c>
      <c r="M17" s="49" t="s">
        <v>14</v>
      </c>
      <c r="N17" s="49" t="s">
        <v>423</v>
      </c>
      <c r="O17" s="47" t="s">
        <v>15</v>
      </c>
      <c r="P17" s="47" t="s">
        <v>27</v>
      </c>
      <c r="T17" s="308">
        <v>21694</v>
      </c>
      <c r="U17" s="306">
        <v>84</v>
      </c>
    </row>
    <row r="18" spans="1:21" s="18" customFormat="1" ht="76.5" customHeight="1">
      <c r="A18" s="22"/>
      <c r="B18" s="338"/>
      <c r="C18" s="330"/>
      <c r="D18" s="327"/>
      <c r="E18" s="328"/>
      <c r="F18" s="175"/>
      <c r="G18" s="333"/>
      <c r="H18" s="21"/>
      <c r="I18" s="22">
        <v>1</v>
      </c>
      <c r="J18" s="23" t="s">
        <v>338</v>
      </c>
      <c r="K18" s="337">
        <f>IF(ISERROR(VLOOKUP(J18,'KAYIT LİSTESİ'!$B$4:$H$1183,2,0)),"",(VLOOKUP(J18,'KAYIT LİSTESİ'!$B$4:$H$1183,2,0)))</f>
      </c>
      <c r="L18" s="330">
        <f>IF(ISERROR(VLOOKUP(J18,'KAYIT LİSTESİ'!$B$4:$H$1183,4,0)),"",(VLOOKUP(J18,'KAYIT LİSTESİ'!$B$4:$H$1183,4,0)))</f>
      </c>
      <c r="M18" s="51">
        <f>IF(ISERROR(VLOOKUP(J18,'KAYIT LİSTESİ'!$B$4:$H$1183,5,0)),"",(VLOOKUP(J18,'KAYIT LİSTESİ'!$B$4:$H$1183,5,0)))</f>
      </c>
      <c r="N18" s="51">
        <f>IF(ISERROR(VLOOKUP(J18,'KAYIT LİSTESİ'!$B$4:$H$1183,6,0)),"",(VLOOKUP(J18,'KAYIT LİSTESİ'!$B$4:$H$1183,6,0)))</f>
      </c>
      <c r="O18" s="26"/>
      <c r="P18" s="24"/>
      <c r="T18" s="308">
        <v>21724</v>
      </c>
      <c r="U18" s="306">
        <v>83</v>
      </c>
    </row>
    <row r="19" spans="1:21" s="18" customFormat="1" ht="76.5" customHeight="1">
      <c r="A19" s="22"/>
      <c r="B19" s="338"/>
      <c r="C19" s="330"/>
      <c r="D19" s="327"/>
      <c r="E19" s="328"/>
      <c r="F19" s="175"/>
      <c r="G19" s="333"/>
      <c r="H19" s="21"/>
      <c r="I19" s="22">
        <v>2</v>
      </c>
      <c r="J19" s="23" t="s">
        <v>339</v>
      </c>
      <c r="K19" s="337">
        <f>IF(ISERROR(VLOOKUP(J19,'KAYIT LİSTESİ'!$B$4:$H$1183,2,0)),"",(VLOOKUP(J19,'KAYIT LİSTESİ'!$B$4:$H$1183,2,0)))</f>
      </c>
      <c r="L19" s="330">
        <f>IF(ISERROR(VLOOKUP(J19,'KAYIT LİSTESİ'!$B$4:$H$1183,4,0)),"",(VLOOKUP(J19,'KAYIT LİSTESİ'!$B$4:$H$1183,4,0)))</f>
      </c>
      <c r="M19" s="51">
        <f>IF(ISERROR(VLOOKUP(J19,'KAYIT LİSTESİ'!$B$4:$H$1183,5,0)),"",(VLOOKUP(J19,'KAYIT LİSTESİ'!$B$4:$H$1183,5,0)))</f>
      </c>
      <c r="N19" s="51">
        <f>IF(ISERROR(VLOOKUP(J19,'KAYIT LİSTESİ'!$B$4:$H$1183,6,0)),"",(VLOOKUP(J19,'KAYIT LİSTESİ'!$B$4:$H$1183,6,0)))</f>
      </c>
      <c r="O19" s="26"/>
      <c r="P19" s="24"/>
      <c r="T19" s="308">
        <v>21754</v>
      </c>
      <c r="U19" s="306">
        <v>82</v>
      </c>
    </row>
    <row r="20" spans="1:21" s="18" customFormat="1" ht="76.5" customHeight="1">
      <c r="A20" s="22"/>
      <c r="B20" s="338"/>
      <c r="C20" s="330"/>
      <c r="D20" s="327"/>
      <c r="E20" s="328"/>
      <c r="F20" s="175"/>
      <c r="G20" s="333"/>
      <c r="H20" s="21"/>
      <c r="I20" s="22">
        <v>3</v>
      </c>
      <c r="J20" s="23" t="s">
        <v>340</v>
      </c>
      <c r="K20" s="337">
        <f>IF(ISERROR(VLOOKUP(J20,'KAYIT LİSTESİ'!$B$4:$H$1183,2,0)),"",(VLOOKUP(J20,'KAYIT LİSTESİ'!$B$4:$H$1183,2,0)))</f>
      </c>
      <c r="L20" s="330">
        <f>IF(ISERROR(VLOOKUP(J20,'KAYIT LİSTESİ'!$B$4:$H$1183,4,0)),"",(VLOOKUP(J20,'KAYIT LİSTESİ'!$B$4:$H$1183,4,0)))</f>
      </c>
      <c r="M20" s="51">
        <f>IF(ISERROR(VLOOKUP(J20,'KAYIT LİSTESİ'!$B$4:$H$1183,5,0)),"",(VLOOKUP(J20,'KAYIT LİSTESİ'!$B$4:$H$1183,5,0)))</f>
      </c>
      <c r="N20" s="51">
        <f>IF(ISERROR(VLOOKUP(J20,'KAYIT LİSTESİ'!$B$4:$H$1183,6,0)),"",(VLOOKUP(J20,'KAYIT LİSTESİ'!$B$4:$H$1183,6,0)))</f>
      </c>
      <c r="O20" s="26"/>
      <c r="P20" s="24"/>
      <c r="T20" s="308">
        <v>21794</v>
      </c>
      <c r="U20" s="306">
        <v>81</v>
      </c>
    </row>
    <row r="21" spans="1:21" s="18" customFormat="1" ht="76.5" customHeight="1">
      <c r="A21" s="22"/>
      <c r="B21" s="338"/>
      <c r="C21" s="330"/>
      <c r="D21" s="327"/>
      <c r="E21" s="328"/>
      <c r="F21" s="175"/>
      <c r="G21" s="333"/>
      <c r="H21" s="21"/>
      <c r="I21" s="22">
        <v>4</v>
      </c>
      <c r="J21" s="23" t="s">
        <v>341</v>
      </c>
      <c r="K21" s="337">
        <f>IF(ISERROR(VLOOKUP(J21,'KAYIT LİSTESİ'!$B$4:$H$1183,2,0)),"",(VLOOKUP(J21,'KAYIT LİSTESİ'!$B$4:$H$1183,2,0)))</f>
      </c>
      <c r="L21" s="330">
        <f>IF(ISERROR(VLOOKUP(J21,'KAYIT LİSTESİ'!$B$4:$H$1183,4,0)),"",(VLOOKUP(J21,'KAYIT LİSTESİ'!$B$4:$H$1183,4,0)))</f>
      </c>
      <c r="M21" s="51">
        <f>IF(ISERROR(VLOOKUP(J21,'KAYIT LİSTESİ'!$B$4:$H$1183,5,0)),"",(VLOOKUP(J21,'KAYIT LİSTESİ'!$B$4:$H$1183,5,0)))</f>
      </c>
      <c r="N21" s="51">
        <f>IF(ISERROR(VLOOKUP(J21,'KAYIT LİSTESİ'!$B$4:$H$1183,6,0)),"",(VLOOKUP(J21,'KAYIT LİSTESİ'!$B$4:$H$1183,6,0)))</f>
      </c>
      <c r="O21" s="26"/>
      <c r="P21" s="24"/>
      <c r="T21" s="308">
        <v>21824</v>
      </c>
      <c r="U21" s="306">
        <v>80</v>
      </c>
    </row>
    <row r="22" spans="1:21" s="18" customFormat="1" ht="76.5" customHeight="1">
      <c r="A22" s="22"/>
      <c r="B22" s="338"/>
      <c r="C22" s="330"/>
      <c r="D22" s="327"/>
      <c r="E22" s="328"/>
      <c r="F22" s="175"/>
      <c r="G22" s="333"/>
      <c r="H22" s="21"/>
      <c r="I22" s="22">
        <v>5</v>
      </c>
      <c r="J22" s="23" t="s">
        <v>342</v>
      </c>
      <c r="K22" s="337">
        <f>IF(ISERROR(VLOOKUP(J22,'KAYIT LİSTESİ'!$B$4:$H$1183,2,0)),"",(VLOOKUP(J22,'KAYIT LİSTESİ'!$B$4:$H$1183,2,0)))</f>
      </c>
      <c r="L22" s="330">
        <f>IF(ISERROR(VLOOKUP(J22,'KAYIT LİSTESİ'!$B$4:$H$1183,4,0)),"",(VLOOKUP(J22,'KAYIT LİSTESİ'!$B$4:$H$1183,4,0)))</f>
      </c>
      <c r="M22" s="51">
        <f>IF(ISERROR(VLOOKUP(J22,'KAYIT LİSTESİ'!$B$4:$H$1183,5,0)),"",(VLOOKUP(J22,'KAYIT LİSTESİ'!$B$4:$H$1183,5,0)))</f>
      </c>
      <c r="N22" s="51">
        <f>IF(ISERROR(VLOOKUP(J22,'KAYIT LİSTESİ'!$B$4:$H$1183,6,0)),"",(VLOOKUP(J22,'KAYIT LİSTESİ'!$B$4:$H$1183,6,0)))</f>
      </c>
      <c r="O22" s="26"/>
      <c r="P22" s="24"/>
      <c r="T22" s="308">
        <v>21854</v>
      </c>
      <c r="U22" s="306">
        <v>79</v>
      </c>
    </row>
    <row r="23" spans="1:21" s="18" customFormat="1" ht="76.5" customHeight="1">
      <c r="A23" s="22"/>
      <c r="B23" s="338"/>
      <c r="C23" s="330"/>
      <c r="D23" s="327"/>
      <c r="E23" s="328"/>
      <c r="F23" s="175"/>
      <c r="G23" s="333"/>
      <c r="H23" s="21"/>
      <c r="I23" s="22">
        <v>6</v>
      </c>
      <c r="J23" s="23" t="s">
        <v>343</v>
      </c>
      <c r="K23" s="337">
        <f>IF(ISERROR(VLOOKUP(J23,'KAYIT LİSTESİ'!$B$4:$H$1183,2,0)),"",(VLOOKUP(J23,'KAYIT LİSTESİ'!$B$4:$H$1183,2,0)))</f>
      </c>
      <c r="L23" s="330">
        <f>IF(ISERROR(VLOOKUP(J23,'KAYIT LİSTESİ'!$B$4:$H$1183,4,0)),"",(VLOOKUP(J23,'KAYIT LİSTESİ'!$B$4:$H$1183,4,0)))</f>
      </c>
      <c r="M23" s="51">
        <f>IF(ISERROR(VLOOKUP(J23,'KAYIT LİSTESİ'!$B$4:$H$1183,5,0)),"",(VLOOKUP(J23,'KAYIT LİSTESİ'!$B$4:$H$1183,5,0)))</f>
      </c>
      <c r="N23" s="51">
        <f>IF(ISERROR(VLOOKUP(J23,'KAYIT LİSTESİ'!$B$4:$H$1183,6,0)),"",(VLOOKUP(J23,'KAYIT LİSTESİ'!$B$4:$H$1183,6,0)))</f>
      </c>
      <c r="O23" s="26"/>
      <c r="P23" s="24"/>
      <c r="T23" s="308">
        <v>21894</v>
      </c>
      <c r="U23" s="306">
        <v>78</v>
      </c>
    </row>
    <row r="24" spans="1:21" s="18" customFormat="1" ht="76.5" customHeight="1">
      <c r="A24" s="22"/>
      <c r="B24" s="338"/>
      <c r="C24" s="330"/>
      <c r="D24" s="327"/>
      <c r="E24" s="328"/>
      <c r="F24" s="175"/>
      <c r="G24" s="333"/>
      <c r="H24" s="21"/>
      <c r="I24" s="22">
        <v>7</v>
      </c>
      <c r="J24" s="23" t="s">
        <v>344</v>
      </c>
      <c r="K24" s="337">
        <f>IF(ISERROR(VLOOKUP(J24,'KAYIT LİSTESİ'!$B$4:$H$1183,2,0)),"",(VLOOKUP(J24,'KAYIT LİSTESİ'!$B$4:$H$1183,2,0)))</f>
      </c>
      <c r="L24" s="330">
        <f>IF(ISERROR(VLOOKUP(J24,'KAYIT LİSTESİ'!$B$4:$H$1183,4,0)),"",(VLOOKUP(J24,'KAYIT LİSTESİ'!$B$4:$H$1183,4,0)))</f>
      </c>
      <c r="M24" s="51">
        <f>IF(ISERROR(VLOOKUP(J24,'KAYIT LİSTESİ'!$B$4:$H$1183,5,0)),"",(VLOOKUP(J24,'KAYIT LİSTESİ'!$B$4:$H$1183,5,0)))</f>
      </c>
      <c r="N24" s="51">
        <f>IF(ISERROR(VLOOKUP(J24,'KAYIT LİSTESİ'!$B$4:$H$1183,6,0)),"",(VLOOKUP(J24,'KAYIT LİSTESİ'!$B$4:$H$1183,6,0)))</f>
      </c>
      <c r="O24" s="26"/>
      <c r="P24" s="24"/>
      <c r="T24" s="308">
        <v>21934</v>
      </c>
      <c r="U24" s="306">
        <v>77</v>
      </c>
    </row>
    <row r="25" spans="1:21" s="18" customFormat="1" ht="76.5" customHeight="1">
      <c r="A25" s="22"/>
      <c r="B25" s="338"/>
      <c r="C25" s="330"/>
      <c r="D25" s="327"/>
      <c r="E25" s="328"/>
      <c r="F25" s="175"/>
      <c r="G25" s="333"/>
      <c r="H25" s="21"/>
      <c r="I25" s="22">
        <v>8</v>
      </c>
      <c r="J25" s="23" t="s">
        <v>345</v>
      </c>
      <c r="K25" s="337">
        <f>IF(ISERROR(VLOOKUP(J25,'KAYIT LİSTESİ'!$B$4:$H$1183,2,0)),"",(VLOOKUP(J25,'KAYIT LİSTESİ'!$B$4:$H$1183,2,0)))</f>
      </c>
      <c r="L25" s="330">
        <f>IF(ISERROR(VLOOKUP(J25,'KAYIT LİSTESİ'!$B$4:$H$1183,4,0)),"",(VLOOKUP(J25,'KAYIT LİSTESİ'!$B$4:$H$1183,4,0)))</f>
      </c>
      <c r="M25" s="51">
        <f>IF(ISERROR(VLOOKUP(J25,'KAYIT LİSTESİ'!$B$4:$H$1183,5,0)),"",(VLOOKUP(J25,'KAYIT LİSTESİ'!$B$4:$H$1183,5,0)))</f>
      </c>
      <c r="N25" s="51">
        <f>IF(ISERROR(VLOOKUP(J25,'KAYIT LİSTESİ'!$B$4:$H$1183,6,0)),"",(VLOOKUP(J25,'KAYIT LİSTESİ'!$B$4:$H$1183,6,0)))</f>
      </c>
      <c r="O25" s="26"/>
      <c r="P25" s="24"/>
      <c r="T25" s="308">
        <v>21974</v>
      </c>
      <c r="U25" s="306">
        <v>76</v>
      </c>
    </row>
    <row r="26" spans="1:21" ht="13.5" customHeight="1">
      <c r="A26" s="36"/>
      <c r="B26" s="36"/>
      <c r="C26" s="37"/>
      <c r="D26" s="58"/>
      <c r="E26" s="38"/>
      <c r="F26" s="39"/>
      <c r="G26" s="40"/>
      <c r="T26" s="308">
        <v>22014</v>
      </c>
      <c r="U26" s="306">
        <v>75</v>
      </c>
    </row>
    <row r="27" spans="1:21" ht="14.25" customHeight="1">
      <c r="A27" s="30" t="s">
        <v>19</v>
      </c>
      <c r="B27" s="30"/>
      <c r="C27" s="30"/>
      <c r="D27" s="59"/>
      <c r="E27" s="52" t="s">
        <v>0</v>
      </c>
      <c r="F27" s="46" t="s">
        <v>1</v>
      </c>
      <c r="G27" s="27"/>
      <c r="H27" s="31" t="s">
        <v>2</v>
      </c>
      <c r="M27" s="55" t="s">
        <v>3</v>
      </c>
      <c r="N27" s="56" t="s">
        <v>3</v>
      </c>
      <c r="O27" s="27" t="s">
        <v>3</v>
      </c>
      <c r="P27" s="30"/>
      <c r="Q27" s="32"/>
      <c r="T27" s="308">
        <v>22054</v>
      </c>
      <c r="U27" s="306">
        <v>74</v>
      </c>
    </row>
    <row r="28" spans="20:21" ht="12.75">
      <c r="T28" s="308">
        <v>22084</v>
      </c>
      <c r="U28" s="306">
        <v>73</v>
      </c>
    </row>
    <row r="29" spans="20:21" ht="12.75">
      <c r="T29" s="308">
        <v>22134</v>
      </c>
      <c r="U29" s="306">
        <v>72</v>
      </c>
    </row>
    <row r="30" spans="20:21" ht="12.75">
      <c r="T30" s="308">
        <v>22174</v>
      </c>
      <c r="U30" s="306">
        <v>71</v>
      </c>
    </row>
    <row r="31" spans="20:21" ht="12.75">
      <c r="T31" s="308">
        <v>22214</v>
      </c>
      <c r="U31" s="306">
        <v>70</v>
      </c>
    </row>
    <row r="32" spans="20:21" ht="12.75">
      <c r="T32" s="308">
        <v>22254</v>
      </c>
      <c r="U32" s="306">
        <v>69</v>
      </c>
    </row>
    <row r="33" spans="20:21" ht="12.75">
      <c r="T33" s="308">
        <v>22294</v>
      </c>
      <c r="U33" s="306">
        <v>68</v>
      </c>
    </row>
    <row r="34" spans="20:21" ht="12.75">
      <c r="T34" s="308">
        <v>22334</v>
      </c>
      <c r="U34" s="306">
        <v>67</v>
      </c>
    </row>
    <row r="35" spans="20:21" ht="12.75">
      <c r="T35" s="308">
        <v>22374</v>
      </c>
      <c r="U35" s="306">
        <v>66</v>
      </c>
    </row>
    <row r="36" spans="20:21" ht="12.75">
      <c r="T36" s="308">
        <v>22414</v>
      </c>
      <c r="U36" s="306">
        <v>65</v>
      </c>
    </row>
    <row r="37" spans="20:21" ht="12.75">
      <c r="T37" s="308">
        <v>22454</v>
      </c>
      <c r="U37" s="306">
        <v>64</v>
      </c>
    </row>
    <row r="38" spans="20:21" ht="12.75">
      <c r="T38" s="308">
        <v>22494</v>
      </c>
      <c r="U38" s="306">
        <v>63</v>
      </c>
    </row>
    <row r="39" spans="20:21" ht="12.75">
      <c r="T39" s="308">
        <v>22534</v>
      </c>
      <c r="U39" s="306">
        <v>62</v>
      </c>
    </row>
    <row r="40" spans="20:21" ht="12.75">
      <c r="T40" s="308">
        <v>22574</v>
      </c>
      <c r="U40" s="306">
        <v>61</v>
      </c>
    </row>
    <row r="41" spans="20:21" ht="12.75">
      <c r="T41" s="308">
        <v>22614</v>
      </c>
      <c r="U41" s="306">
        <v>60</v>
      </c>
    </row>
    <row r="42" spans="20:21" ht="12.75">
      <c r="T42" s="308">
        <v>22654</v>
      </c>
      <c r="U42" s="306">
        <v>59</v>
      </c>
    </row>
    <row r="43" spans="20:21" ht="12.75">
      <c r="T43" s="308">
        <v>22694</v>
      </c>
      <c r="U43" s="306">
        <v>58</v>
      </c>
    </row>
    <row r="44" spans="20:21" ht="12.75">
      <c r="T44" s="308">
        <v>22734</v>
      </c>
      <c r="U44" s="306">
        <v>57</v>
      </c>
    </row>
    <row r="45" spans="20:21" ht="12.75">
      <c r="T45" s="308">
        <v>22774</v>
      </c>
      <c r="U45" s="306">
        <v>56</v>
      </c>
    </row>
    <row r="46" spans="20:21" ht="12.75">
      <c r="T46" s="308">
        <v>22814</v>
      </c>
      <c r="U46" s="306">
        <v>55</v>
      </c>
    </row>
    <row r="47" spans="20:21" ht="12.75">
      <c r="T47" s="308">
        <v>22854</v>
      </c>
      <c r="U47" s="306">
        <v>54</v>
      </c>
    </row>
    <row r="48" spans="20:21" ht="12.75">
      <c r="T48" s="308">
        <v>22894</v>
      </c>
      <c r="U48" s="306">
        <v>53</v>
      </c>
    </row>
    <row r="49" spans="20:21" ht="12.75">
      <c r="T49" s="308">
        <v>22934</v>
      </c>
      <c r="U49" s="306">
        <v>52</v>
      </c>
    </row>
    <row r="50" spans="20:21" ht="12.75">
      <c r="T50" s="308">
        <v>22974</v>
      </c>
      <c r="U50" s="306">
        <v>51</v>
      </c>
    </row>
    <row r="51" spans="20:21" ht="12.75">
      <c r="T51" s="308">
        <v>23014</v>
      </c>
      <c r="U51" s="306">
        <v>50</v>
      </c>
    </row>
    <row r="52" spans="20:21" ht="12.75">
      <c r="T52" s="308">
        <v>23074</v>
      </c>
      <c r="U52" s="306">
        <v>49</v>
      </c>
    </row>
    <row r="53" spans="20:21" ht="12.75">
      <c r="T53" s="308">
        <v>23134</v>
      </c>
      <c r="U53" s="306">
        <v>48</v>
      </c>
    </row>
    <row r="54" spans="20:21" ht="12.75">
      <c r="T54" s="308">
        <v>23194</v>
      </c>
      <c r="U54" s="306">
        <v>47</v>
      </c>
    </row>
    <row r="55" spans="20:21" ht="12.75">
      <c r="T55" s="308">
        <v>23254</v>
      </c>
      <c r="U55" s="306">
        <v>46</v>
      </c>
    </row>
    <row r="56" spans="20:21" ht="12.75">
      <c r="T56" s="308">
        <v>23314</v>
      </c>
      <c r="U56" s="306">
        <v>45</v>
      </c>
    </row>
    <row r="57" spans="20:21" ht="12.75">
      <c r="T57" s="308">
        <v>23374</v>
      </c>
      <c r="U57" s="306">
        <v>44</v>
      </c>
    </row>
    <row r="58" spans="20:21" ht="12.75">
      <c r="T58" s="308">
        <v>23434</v>
      </c>
      <c r="U58" s="306">
        <v>43</v>
      </c>
    </row>
    <row r="59" spans="20:21" ht="12.75">
      <c r="T59" s="308">
        <v>23494</v>
      </c>
      <c r="U59" s="306">
        <v>42</v>
      </c>
    </row>
    <row r="60" spans="20:21" ht="12.75">
      <c r="T60" s="308">
        <v>23554</v>
      </c>
      <c r="U60" s="306">
        <v>41</v>
      </c>
    </row>
    <row r="61" spans="20:21" ht="12.75">
      <c r="T61" s="308">
        <v>23614</v>
      </c>
      <c r="U61" s="306">
        <v>40</v>
      </c>
    </row>
    <row r="62" spans="20:21" ht="12.75">
      <c r="T62" s="308">
        <v>23674</v>
      </c>
      <c r="U62" s="306">
        <v>39</v>
      </c>
    </row>
    <row r="63" spans="20:21" ht="12.75">
      <c r="T63" s="308">
        <v>23734</v>
      </c>
      <c r="U63" s="306">
        <v>38</v>
      </c>
    </row>
    <row r="64" spans="20:21" ht="12.75">
      <c r="T64" s="308">
        <v>23794</v>
      </c>
      <c r="U64" s="306">
        <v>37</v>
      </c>
    </row>
    <row r="65" spans="20:21" ht="12.75">
      <c r="T65" s="308">
        <v>23854</v>
      </c>
      <c r="U65" s="306">
        <v>36</v>
      </c>
    </row>
    <row r="66" spans="20:21" ht="12.75">
      <c r="T66" s="308">
        <v>23814</v>
      </c>
      <c r="U66" s="306">
        <v>35</v>
      </c>
    </row>
    <row r="67" spans="20:21" ht="12.75">
      <c r="T67" s="308">
        <v>23974</v>
      </c>
      <c r="U67" s="306">
        <v>34</v>
      </c>
    </row>
    <row r="68" spans="20:21" ht="12.75">
      <c r="T68" s="308">
        <v>24034</v>
      </c>
      <c r="U68" s="306">
        <v>33</v>
      </c>
    </row>
    <row r="69" spans="20:21" ht="12.75">
      <c r="T69" s="308">
        <v>24094</v>
      </c>
      <c r="U69" s="306">
        <v>32</v>
      </c>
    </row>
    <row r="70" spans="20:21" ht="12.75">
      <c r="T70" s="308">
        <v>24154</v>
      </c>
      <c r="U70" s="306">
        <v>31</v>
      </c>
    </row>
    <row r="71" spans="20:21" ht="12.75">
      <c r="T71" s="308">
        <v>24214</v>
      </c>
      <c r="U71" s="306">
        <v>30</v>
      </c>
    </row>
    <row r="72" spans="20:21" ht="12.75">
      <c r="T72" s="308">
        <v>24274</v>
      </c>
      <c r="U72" s="306">
        <v>29</v>
      </c>
    </row>
    <row r="73" spans="20:21" ht="12.75">
      <c r="T73" s="308">
        <v>24334</v>
      </c>
      <c r="U73" s="306">
        <v>28</v>
      </c>
    </row>
    <row r="74" spans="20:21" ht="12.75">
      <c r="T74" s="308">
        <v>24394</v>
      </c>
      <c r="U74" s="306">
        <v>27</v>
      </c>
    </row>
    <row r="75" spans="20:21" ht="12.75">
      <c r="T75" s="308">
        <v>24454</v>
      </c>
      <c r="U75" s="306">
        <v>26</v>
      </c>
    </row>
    <row r="76" spans="20:21" ht="12.75">
      <c r="T76" s="308">
        <v>24514</v>
      </c>
      <c r="U76" s="306">
        <v>25</v>
      </c>
    </row>
    <row r="77" spans="20:21" ht="12.75">
      <c r="T77" s="308">
        <v>24614</v>
      </c>
      <c r="U77" s="306">
        <v>24</v>
      </c>
    </row>
    <row r="78" spans="20:21" ht="12.75">
      <c r="T78" s="308">
        <v>24714</v>
      </c>
      <c r="U78" s="306">
        <v>23</v>
      </c>
    </row>
    <row r="79" spans="20:21" ht="12.75">
      <c r="T79" s="308">
        <v>24814</v>
      </c>
      <c r="U79" s="306">
        <v>22</v>
      </c>
    </row>
    <row r="80" spans="20:21" ht="12.75">
      <c r="T80" s="308">
        <v>24914</v>
      </c>
      <c r="U80" s="306">
        <v>21</v>
      </c>
    </row>
    <row r="81" spans="20:21" ht="12.75">
      <c r="T81" s="308">
        <v>25014</v>
      </c>
      <c r="U81" s="306">
        <v>20</v>
      </c>
    </row>
    <row r="82" spans="20:21" ht="12.75">
      <c r="T82" s="308">
        <v>25114</v>
      </c>
      <c r="U82" s="306">
        <v>19</v>
      </c>
    </row>
    <row r="83" spans="20:21" ht="12.75">
      <c r="T83" s="308">
        <v>25214</v>
      </c>
      <c r="U83" s="306">
        <v>18</v>
      </c>
    </row>
    <row r="84" spans="20:21" ht="12.75">
      <c r="T84" s="308">
        <v>25314</v>
      </c>
      <c r="U84" s="306">
        <v>17</v>
      </c>
    </row>
    <row r="85" spans="20:21" ht="12.75">
      <c r="T85" s="308">
        <v>25414</v>
      </c>
      <c r="U85" s="306">
        <v>16</v>
      </c>
    </row>
    <row r="86" spans="20:21" ht="12.75">
      <c r="T86" s="308">
        <v>25514</v>
      </c>
      <c r="U86" s="306">
        <v>15</v>
      </c>
    </row>
    <row r="87" spans="20:21" ht="12.75">
      <c r="T87" s="308">
        <v>25614</v>
      </c>
      <c r="U87" s="306">
        <v>14</v>
      </c>
    </row>
    <row r="88" spans="20:21" ht="12.75">
      <c r="T88" s="308">
        <v>25714</v>
      </c>
      <c r="U88" s="306">
        <v>13</v>
      </c>
    </row>
    <row r="89" spans="20:21" ht="12.75">
      <c r="T89" s="308">
        <v>25814</v>
      </c>
      <c r="U89" s="306">
        <v>12</v>
      </c>
    </row>
    <row r="90" spans="20:21" ht="12.75">
      <c r="T90" s="308">
        <v>25914</v>
      </c>
      <c r="U90" s="306">
        <v>11</v>
      </c>
    </row>
    <row r="91" spans="20:21" ht="12.75">
      <c r="T91" s="308">
        <v>30014</v>
      </c>
      <c r="U91" s="306">
        <v>10</v>
      </c>
    </row>
    <row r="92" spans="20:21" ht="12.75">
      <c r="T92" s="308">
        <v>30114</v>
      </c>
      <c r="U92" s="306">
        <v>9</v>
      </c>
    </row>
    <row r="93" spans="20:21" ht="12.75">
      <c r="T93" s="308">
        <v>30214</v>
      </c>
      <c r="U93" s="306">
        <v>8</v>
      </c>
    </row>
    <row r="94" spans="20:21" ht="12.75">
      <c r="T94" s="308">
        <v>30314</v>
      </c>
      <c r="U94" s="306">
        <v>7</v>
      </c>
    </row>
    <row r="95" spans="20:21" ht="12.75">
      <c r="T95" s="308">
        <v>30414</v>
      </c>
      <c r="U95" s="306">
        <v>6</v>
      </c>
    </row>
    <row r="96" spans="20:21" ht="12.75">
      <c r="T96" s="308">
        <v>30514</v>
      </c>
      <c r="U96" s="306">
        <v>5</v>
      </c>
    </row>
    <row r="97" spans="20:21" ht="12.75">
      <c r="T97" s="308">
        <v>30614</v>
      </c>
      <c r="U97" s="306">
        <v>4</v>
      </c>
    </row>
    <row r="98" spans="20:21" ht="12.75">
      <c r="T98" s="308">
        <v>30714</v>
      </c>
      <c r="U98" s="306">
        <v>3</v>
      </c>
    </row>
    <row r="99" spans="20:21" ht="12.75">
      <c r="T99" s="308">
        <v>30814</v>
      </c>
      <c r="U99" s="306">
        <v>2</v>
      </c>
    </row>
    <row r="100" spans="20:21" ht="12.75">
      <c r="T100" s="308">
        <v>30914</v>
      </c>
      <c r="U100" s="306">
        <v>1</v>
      </c>
    </row>
  </sheetData>
  <sheetProtection/>
  <mergeCells count="18">
    <mergeCell ref="N5:P5"/>
    <mergeCell ref="A6:A7"/>
    <mergeCell ref="B6:B7"/>
    <mergeCell ref="C6:C7"/>
    <mergeCell ref="D6:D7"/>
    <mergeCell ref="E6:E7"/>
    <mergeCell ref="F6:F7"/>
    <mergeCell ref="G6:G7"/>
    <mergeCell ref="A4:C4"/>
    <mergeCell ref="A1:P1"/>
    <mergeCell ref="A2:P2"/>
    <mergeCell ref="A3:C3"/>
    <mergeCell ref="D3:E3"/>
    <mergeCell ref="F3:G3"/>
    <mergeCell ref="I3:L3"/>
    <mergeCell ref="N3:P3"/>
    <mergeCell ref="D4:E4"/>
    <mergeCell ref="N4:P4"/>
  </mergeCells>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50" r:id="rId2"/>
  <drawing r:id="rId1"/>
</worksheet>
</file>

<file path=xl/worksheets/sheet15.xml><?xml version="1.0" encoding="utf-8"?>
<worksheet xmlns="http://schemas.openxmlformats.org/spreadsheetml/2006/main" xmlns:r="http://schemas.openxmlformats.org/officeDocument/2006/relationships">
  <sheetPr>
    <tabColor rgb="FF00B0F0"/>
    <pageSetUpPr fitToPage="1"/>
  </sheetPr>
  <dimension ref="A1:AC21"/>
  <sheetViews>
    <sheetView tabSelected="1" view="pageBreakPreview" zoomScale="50" zoomScaleSheetLayoutView="50" zoomScalePageLayoutView="0" workbookViewId="0" topLeftCell="A1">
      <selection activeCell="A1" sqref="A1:IV16384"/>
    </sheetView>
  </sheetViews>
  <sheetFormatPr defaultColWidth="9.140625" defaultRowHeight="12.75"/>
  <cols>
    <col min="2" max="2" width="63.00390625" style="0" bestFit="1" customWidth="1"/>
    <col min="3" max="3" width="14.421875" style="0" customWidth="1"/>
    <col min="4" max="4" width="9.00390625" style="0" customWidth="1"/>
    <col min="5" max="5" width="17.140625" style="0" customWidth="1"/>
    <col min="6" max="6" width="9.8515625" style="0" customWidth="1"/>
    <col min="7" max="7" width="13.28125" style="0" customWidth="1"/>
    <col min="8" max="8" width="10.140625" style="0" customWidth="1"/>
    <col min="9" max="9" width="14.140625" style="0" customWidth="1"/>
    <col min="10" max="10" width="8.8515625" style="0" customWidth="1"/>
    <col min="11" max="11" width="15.7109375" style="0" customWidth="1"/>
    <col min="12" max="12" width="9.8515625" style="0" customWidth="1"/>
    <col min="13" max="13" width="14.140625" style="0" customWidth="1"/>
    <col min="14" max="14" width="9.421875" style="0" customWidth="1"/>
    <col min="15" max="15" width="14.8515625" style="0" customWidth="1"/>
    <col min="16" max="16" width="8.7109375" style="0" customWidth="1"/>
    <col min="17" max="17" width="16.8515625" style="0" bestFit="1" customWidth="1"/>
    <col min="18" max="18" width="9.7109375" style="0" customWidth="1"/>
    <col min="19" max="19" width="14.57421875" style="0" customWidth="1"/>
    <col min="20" max="20" width="11.140625" style="0" customWidth="1"/>
    <col min="21" max="21" width="14.57421875" style="0" bestFit="1" customWidth="1"/>
    <col min="23" max="23" width="15.7109375" style="0" customWidth="1"/>
    <col min="24" max="24" width="14.57421875" style="0" customWidth="1"/>
    <col min="25" max="25" width="16.00390625" style="0" customWidth="1"/>
  </cols>
  <sheetData>
    <row r="1" spans="1:25" ht="57.75" customHeight="1">
      <c r="A1" s="535" t="s">
        <v>422</v>
      </c>
      <c r="B1" s="535"/>
      <c r="C1" s="535"/>
      <c r="D1" s="535"/>
      <c r="E1" s="535"/>
      <c r="F1" s="535"/>
      <c r="G1" s="535"/>
      <c r="H1" s="535"/>
      <c r="I1" s="535"/>
      <c r="J1" s="535"/>
      <c r="K1" s="535"/>
      <c r="L1" s="535"/>
      <c r="M1" s="535"/>
      <c r="N1" s="535"/>
      <c r="O1" s="535"/>
      <c r="P1" s="535"/>
      <c r="Q1" s="535"/>
      <c r="R1" s="535"/>
      <c r="S1" s="535"/>
      <c r="T1" s="535"/>
      <c r="U1" s="535"/>
      <c r="V1" s="535"/>
      <c r="W1" s="535"/>
      <c r="X1" s="535"/>
      <c r="Y1" s="535"/>
    </row>
    <row r="2" spans="1:25" ht="40.5" customHeight="1">
      <c r="A2" s="536" t="s">
        <v>428</v>
      </c>
      <c r="B2" s="536"/>
      <c r="C2" s="536"/>
      <c r="D2" s="536"/>
      <c r="E2" s="536"/>
      <c r="F2" s="536"/>
      <c r="G2" s="536"/>
      <c r="H2" s="536"/>
      <c r="I2" s="536"/>
      <c r="J2" s="536"/>
      <c r="K2" s="536"/>
      <c r="L2" s="536"/>
      <c r="M2" s="536"/>
      <c r="N2" s="536"/>
      <c r="O2" s="536"/>
      <c r="P2" s="536"/>
      <c r="Q2" s="536"/>
      <c r="R2" s="536"/>
      <c r="S2" s="536"/>
      <c r="T2" s="536"/>
      <c r="U2" s="536"/>
      <c r="V2" s="536"/>
      <c r="W2" s="536"/>
      <c r="X2" s="536"/>
      <c r="Y2" s="536"/>
    </row>
    <row r="3" spans="1:25" ht="27">
      <c r="A3" s="539" t="s">
        <v>269</v>
      </c>
      <c r="B3" s="539"/>
      <c r="C3" s="539"/>
      <c r="D3" s="539"/>
      <c r="E3" s="539"/>
      <c r="F3" s="539"/>
      <c r="G3" s="539"/>
      <c r="H3" s="539"/>
      <c r="I3" s="539"/>
      <c r="J3" s="539"/>
      <c r="K3" s="539"/>
      <c r="L3" s="539"/>
      <c r="M3" s="539"/>
      <c r="N3" s="539"/>
      <c r="O3" s="539"/>
      <c r="P3" s="539"/>
      <c r="Q3" s="539"/>
      <c r="R3" s="539"/>
      <c r="S3" s="539"/>
      <c r="T3" s="539"/>
      <c r="U3" s="539"/>
      <c r="V3" s="539"/>
      <c r="W3" s="539"/>
      <c r="X3" s="539"/>
      <c r="Y3" s="539"/>
    </row>
    <row r="4" spans="1:25" ht="30">
      <c r="A4" s="540" t="s">
        <v>559</v>
      </c>
      <c r="B4" s="540"/>
      <c r="C4" s="540"/>
      <c r="D4" s="540"/>
      <c r="E4" s="540"/>
      <c r="F4" s="540"/>
      <c r="G4" s="540"/>
      <c r="H4" s="540"/>
      <c r="I4" s="540"/>
      <c r="J4" s="540"/>
      <c r="K4" s="540"/>
      <c r="L4" s="540"/>
      <c r="M4" s="540"/>
      <c r="N4" s="540"/>
      <c r="O4" s="540"/>
      <c r="P4" s="540"/>
      <c r="Q4" s="540"/>
      <c r="R4" s="540"/>
      <c r="S4" s="540"/>
      <c r="T4" s="540"/>
      <c r="U4" s="540"/>
      <c r="V4" s="540"/>
      <c r="W4" s="540"/>
      <c r="X4" s="540"/>
      <c r="Y4" s="540"/>
    </row>
    <row r="5" spans="1:25" ht="23.25" customHeight="1">
      <c r="A5" s="302"/>
      <c r="B5" s="302"/>
      <c r="C5" s="302"/>
      <c r="D5" s="302"/>
      <c r="E5" s="302"/>
      <c r="F5" s="302"/>
      <c r="G5" s="302"/>
      <c r="H5" s="302"/>
      <c r="I5" s="302"/>
      <c r="J5" s="302"/>
      <c r="K5" s="302"/>
      <c r="L5" s="302"/>
      <c r="M5" s="302"/>
      <c r="N5" s="302"/>
      <c r="O5" s="302"/>
      <c r="P5" s="302"/>
      <c r="Q5" s="302"/>
      <c r="R5" s="541">
        <v>41510.896528240744</v>
      </c>
      <c r="S5" s="541"/>
      <c r="T5" s="541"/>
      <c r="U5" s="541"/>
      <c r="V5" s="541"/>
      <c r="W5" s="541"/>
      <c r="X5" s="541"/>
      <c r="Y5" s="541"/>
    </row>
    <row r="6" spans="1:29" ht="75" customHeight="1">
      <c r="A6" s="538" t="s">
        <v>178</v>
      </c>
      <c r="B6" s="538" t="s">
        <v>423</v>
      </c>
      <c r="C6" s="530" t="s">
        <v>173</v>
      </c>
      <c r="D6" s="530"/>
      <c r="E6" s="531" t="s">
        <v>271</v>
      </c>
      <c r="F6" s="532"/>
      <c r="G6" s="530" t="s">
        <v>175</v>
      </c>
      <c r="H6" s="530"/>
      <c r="I6" s="531" t="s">
        <v>177</v>
      </c>
      <c r="J6" s="532"/>
      <c r="K6" s="530" t="s">
        <v>241</v>
      </c>
      <c r="L6" s="530"/>
      <c r="M6" s="531" t="s">
        <v>240</v>
      </c>
      <c r="N6" s="532"/>
      <c r="O6" s="530" t="s">
        <v>392</v>
      </c>
      <c r="P6" s="530"/>
      <c r="Q6" s="531" t="s">
        <v>388</v>
      </c>
      <c r="R6" s="532"/>
      <c r="S6" s="530" t="s">
        <v>383</v>
      </c>
      <c r="T6" s="530"/>
      <c r="U6" s="531" t="s">
        <v>384</v>
      </c>
      <c r="V6" s="532"/>
      <c r="W6" s="537" t="s">
        <v>179</v>
      </c>
      <c r="X6" s="241"/>
      <c r="Y6" s="242"/>
      <c r="Z6" s="242"/>
      <c r="AA6" s="242"/>
      <c r="AB6" s="242"/>
      <c r="AC6" s="242"/>
    </row>
    <row r="7" spans="1:29" ht="75" customHeight="1">
      <c r="A7" s="538"/>
      <c r="B7" s="538"/>
      <c r="C7" s="208" t="s">
        <v>26</v>
      </c>
      <c r="D7" s="209" t="s">
        <v>118</v>
      </c>
      <c r="E7" s="208" t="s">
        <v>26</v>
      </c>
      <c r="F7" s="209" t="s">
        <v>118</v>
      </c>
      <c r="G7" s="208" t="s">
        <v>26</v>
      </c>
      <c r="H7" s="209" t="s">
        <v>118</v>
      </c>
      <c r="I7" s="208" t="s">
        <v>26</v>
      </c>
      <c r="J7" s="209" t="s">
        <v>118</v>
      </c>
      <c r="K7" s="208" t="s">
        <v>26</v>
      </c>
      <c r="L7" s="209" t="s">
        <v>118</v>
      </c>
      <c r="M7" s="208" t="s">
        <v>26</v>
      </c>
      <c r="N7" s="209" t="s">
        <v>118</v>
      </c>
      <c r="O7" s="208" t="s">
        <v>26</v>
      </c>
      <c r="P7" s="209" t="s">
        <v>118</v>
      </c>
      <c r="Q7" s="208" t="s">
        <v>26</v>
      </c>
      <c r="R7" s="209" t="s">
        <v>118</v>
      </c>
      <c r="S7" s="208" t="s">
        <v>26</v>
      </c>
      <c r="T7" s="209" t="s">
        <v>118</v>
      </c>
      <c r="U7" s="208" t="s">
        <v>26</v>
      </c>
      <c r="V7" s="209" t="s">
        <v>118</v>
      </c>
      <c r="W7" s="537"/>
      <c r="X7" s="241"/>
      <c r="Y7" s="242"/>
      <c r="Z7" s="242"/>
      <c r="AA7" s="242"/>
      <c r="AB7" s="242"/>
      <c r="AC7" s="242"/>
    </row>
    <row r="8" spans="1:29" ht="75" customHeight="1">
      <c r="A8" s="210">
        <v>1</v>
      </c>
      <c r="B8" s="397" t="s">
        <v>517</v>
      </c>
      <c r="C8" s="386">
        <v>1061</v>
      </c>
      <c r="D8" s="387">
        <v>8</v>
      </c>
      <c r="E8" s="396">
        <v>5274</v>
      </c>
      <c r="F8" s="389">
        <v>6</v>
      </c>
      <c r="G8" s="390">
        <v>195</v>
      </c>
      <c r="H8" s="391">
        <v>7</v>
      </c>
      <c r="I8" s="392">
        <v>636</v>
      </c>
      <c r="J8" s="389">
        <v>7</v>
      </c>
      <c r="K8" s="393">
        <v>1378</v>
      </c>
      <c r="L8" s="387">
        <v>7</v>
      </c>
      <c r="M8" s="388">
        <v>41548</v>
      </c>
      <c r="N8" s="394">
        <v>5</v>
      </c>
      <c r="O8" s="386">
        <v>1590</v>
      </c>
      <c r="P8" s="387">
        <v>6</v>
      </c>
      <c r="Q8" s="388">
        <v>153511</v>
      </c>
      <c r="R8" s="394">
        <v>8</v>
      </c>
      <c r="S8" s="387">
        <v>5395</v>
      </c>
      <c r="T8" s="387">
        <v>8</v>
      </c>
      <c r="U8" s="396">
        <v>4266</v>
      </c>
      <c r="V8" s="389">
        <v>8</v>
      </c>
      <c r="W8" s="395">
        <v>70</v>
      </c>
      <c r="X8" s="241"/>
      <c r="Y8" s="242"/>
      <c r="Z8" s="242"/>
      <c r="AA8" s="242"/>
      <c r="AB8" s="242"/>
      <c r="AC8" s="242"/>
    </row>
    <row r="9" spans="1:29" ht="75" customHeight="1">
      <c r="A9" s="210">
        <v>2</v>
      </c>
      <c r="B9" s="397" t="s">
        <v>484</v>
      </c>
      <c r="C9" s="386">
        <v>1127</v>
      </c>
      <c r="D9" s="387">
        <v>7</v>
      </c>
      <c r="E9" s="396">
        <v>5181</v>
      </c>
      <c r="F9" s="389">
        <v>7</v>
      </c>
      <c r="G9" s="390">
        <v>190</v>
      </c>
      <c r="H9" s="391">
        <v>6</v>
      </c>
      <c r="I9" s="392">
        <v>645</v>
      </c>
      <c r="J9" s="389">
        <v>8</v>
      </c>
      <c r="K9" s="393">
        <v>1425</v>
      </c>
      <c r="L9" s="387">
        <v>8</v>
      </c>
      <c r="M9" s="388">
        <v>40160</v>
      </c>
      <c r="N9" s="394">
        <v>8</v>
      </c>
      <c r="O9" s="386">
        <v>1568</v>
      </c>
      <c r="P9" s="387">
        <v>8</v>
      </c>
      <c r="Q9" s="388" t="s">
        <v>583</v>
      </c>
      <c r="R9" s="394">
        <v>0</v>
      </c>
      <c r="S9" s="387">
        <v>5109</v>
      </c>
      <c r="T9" s="387">
        <v>7</v>
      </c>
      <c r="U9" s="396">
        <v>4351</v>
      </c>
      <c r="V9" s="389">
        <v>7</v>
      </c>
      <c r="W9" s="395">
        <v>66</v>
      </c>
      <c r="X9" s="241"/>
      <c r="Y9" s="242"/>
      <c r="Z9" s="242"/>
      <c r="AA9" s="242"/>
      <c r="AB9" s="242"/>
      <c r="AC9" s="242"/>
    </row>
    <row r="10" spans="1:29" ht="75" customHeight="1">
      <c r="A10" s="210">
        <v>3</v>
      </c>
      <c r="B10" s="397" t="s">
        <v>431</v>
      </c>
      <c r="C10" s="386">
        <v>1155</v>
      </c>
      <c r="D10" s="387">
        <v>6</v>
      </c>
      <c r="E10" s="396">
        <v>5118</v>
      </c>
      <c r="F10" s="389">
        <v>8</v>
      </c>
      <c r="G10" s="390">
        <v>195</v>
      </c>
      <c r="H10" s="391">
        <v>8</v>
      </c>
      <c r="I10" s="392">
        <v>578</v>
      </c>
      <c r="J10" s="389">
        <v>5</v>
      </c>
      <c r="K10" s="393">
        <v>1147</v>
      </c>
      <c r="L10" s="387">
        <v>5</v>
      </c>
      <c r="M10" s="388">
        <v>40680</v>
      </c>
      <c r="N10" s="394">
        <v>7</v>
      </c>
      <c r="O10" s="386">
        <v>1609</v>
      </c>
      <c r="P10" s="387">
        <v>5</v>
      </c>
      <c r="Q10" s="388">
        <v>165658</v>
      </c>
      <c r="R10" s="394">
        <v>6</v>
      </c>
      <c r="S10" s="387">
        <v>4378</v>
      </c>
      <c r="T10" s="387">
        <v>5</v>
      </c>
      <c r="U10" s="396">
        <v>4379</v>
      </c>
      <c r="V10" s="389">
        <v>6</v>
      </c>
      <c r="W10" s="395">
        <v>61</v>
      </c>
      <c r="X10" s="241"/>
      <c r="Y10" s="242"/>
      <c r="Z10" s="242"/>
      <c r="AA10" s="242"/>
      <c r="AB10" s="242"/>
      <c r="AC10" s="242"/>
    </row>
    <row r="11" spans="1:29" ht="75" customHeight="1">
      <c r="A11" s="210">
        <v>4</v>
      </c>
      <c r="B11" s="397" t="s">
        <v>501</v>
      </c>
      <c r="C11" s="386">
        <v>1172</v>
      </c>
      <c r="D11" s="387">
        <v>5</v>
      </c>
      <c r="E11" s="396">
        <v>5359</v>
      </c>
      <c r="F11" s="389">
        <v>5</v>
      </c>
      <c r="G11" s="390">
        <v>185</v>
      </c>
      <c r="H11" s="391">
        <v>5</v>
      </c>
      <c r="I11" s="392">
        <v>602</v>
      </c>
      <c r="J11" s="389">
        <v>6</v>
      </c>
      <c r="K11" s="393">
        <v>1318</v>
      </c>
      <c r="L11" s="387">
        <v>6</v>
      </c>
      <c r="M11" s="388">
        <v>40993</v>
      </c>
      <c r="N11" s="394">
        <v>6</v>
      </c>
      <c r="O11" s="386">
        <v>1589</v>
      </c>
      <c r="P11" s="387">
        <v>7</v>
      </c>
      <c r="Q11" s="388">
        <v>155920</v>
      </c>
      <c r="R11" s="394">
        <v>7</v>
      </c>
      <c r="S11" s="387">
        <v>5100</v>
      </c>
      <c r="T11" s="387">
        <v>6</v>
      </c>
      <c r="U11" s="396">
        <v>4538</v>
      </c>
      <c r="V11" s="389">
        <v>5</v>
      </c>
      <c r="W11" s="395">
        <v>58</v>
      </c>
      <c r="X11" s="241"/>
      <c r="Y11" s="242"/>
      <c r="Z11" s="242"/>
      <c r="AA11" s="242"/>
      <c r="AB11" s="242"/>
      <c r="AC11" s="242"/>
    </row>
    <row r="12" spans="1:29" ht="75" customHeight="1">
      <c r="A12" s="210">
        <v>5</v>
      </c>
      <c r="B12" s="397" t="s">
        <v>468</v>
      </c>
      <c r="C12" s="386">
        <v>1213</v>
      </c>
      <c r="D12" s="387">
        <v>4</v>
      </c>
      <c r="E12" s="396">
        <v>5399</v>
      </c>
      <c r="F12" s="389">
        <v>4</v>
      </c>
      <c r="G12" s="390">
        <v>175</v>
      </c>
      <c r="H12" s="391">
        <v>4</v>
      </c>
      <c r="I12" s="392">
        <v>553</v>
      </c>
      <c r="J12" s="389">
        <v>4</v>
      </c>
      <c r="K12" s="393">
        <v>868</v>
      </c>
      <c r="L12" s="387">
        <v>4</v>
      </c>
      <c r="M12" s="388">
        <v>43096</v>
      </c>
      <c r="N12" s="394">
        <v>4</v>
      </c>
      <c r="O12" s="386">
        <v>1909</v>
      </c>
      <c r="P12" s="387">
        <v>4</v>
      </c>
      <c r="Q12" s="388">
        <v>184385</v>
      </c>
      <c r="R12" s="394">
        <v>5</v>
      </c>
      <c r="S12" s="387">
        <v>2358</v>
      </c>
      <c r="T12" s="387">
        <v>4</v>
      </c>
      <c r="U12" s="396">
        <v>4862</v>
      </c>
      <c r="V12" s="389">
        <v>4</v>
      </c>
      <c r="W12" s="395">
        <v>41</v>
      </c>
      <c r="X12" s="241"/>
      <c r="Y12" s="242"/>
      <c r="Z12" s="242"/>
      <c r="AA12" s="242"/>
      <c r="AB12" s="242"/>
      <c r="AC12" s="242"/>
    </row>
    <row r="13" spans="1:25" ht="40.5" customHeight="1">
      <c r="A13" s="542" t="s">
        <v>270</v>
      </c>
      <c r="B13" s="542"/>
      <c r="C13" s="542"/>
      <c r="D13" s="542"/>
      <c r="E13" s="542"/>
      <c r="F13" s="542"/>
      <c r="G13" s="542"/>
      <c r="H13" s="542"/>
      <c r="I13" s="542"/>
      <c r="J13" s="542"/>
      <c r="K13" s="542"/>
      <c r="L13" s="542"/>
      <c r="M13" s="542"/>
      <c r="N13" s="542"/>
      <c r="O13" s="542"/>
      <c r="P13" s="542"/>
      <c r="Q13" s="542"/>
      <c r="R13" s="542"/>
      <c r="S13" s="542"/>
      <c r="T13" s="542"/>
      <c r="U13" s="542"/>
      <c r="V13" s="542"/>
      <c r="W13" s="542"/>
      <c r="X13" s="542"/>
      <c r="Y13" s="542"/>
    </row>
    <row r="14" spans="1:25" ht="40.5" customHeight="1">
      <c r="A14" s="543" t="s">
        <v>559</v>
      </c>
      <c r="B14" s="543"/>
      <c r="C14" s="543"/>
      <c r="D14" s="543"/>
      <c r="E14" s="543"/>
      <c r="F14" s="543"/>
      <c r="G14" s="543"/>
      <c r="H14" s="543"/>
      <c r="I14" s="543"/>
      <c r="J14" s="543"/>
      <c r="K14" s="543"/>
      <c r="L14" s="543"/>
      <c r="M14" s="543"/>
      <c r="N14" s="543"/>
      <c r="O14" s="543"/>
      <c r="P14" s="543"/>
      <c r="Q14" s="543"/>
      <c r="R14" s="543"/>
      <c r="S14" s="543"/>
      <c r="T14" s="543"/>
      <c r="U14" s="543"/>
      <c r="V14" s="543"/>
      <c r="W14" s="543"/>
      <c r="X14" s="543"/>
      <c r="Y14" s="543"/>
    </row>
    <row r="15" spans="1:25" ht="75" customHeight="1">
      <c r="A15" s="243" t="s">
        <v>178</v>
      </c>
      <c r="B15" s="243" t="s">
        <v>423</v>
      </c>
      <c r="C15" s="531" t="s">
        <v>284</v>
      </c>
      <c r="D15" s="532"/>
      <c r="E15" s="531" t="s">
        <v>386</v>
      </c>
      <c r="F15" s="532"/>
      <c r="G15" s="531" t="s">
        <v>278</v>
      </c>
      <c r="H15" s="532"/>
      <c r="I15" s="531" t="s">
        <v>267</v>
      </c>
      <c r="J15" s="532"/>
      <c r="K15" s="531" t="s">
        <v>268</v>
      </c>
      <c r="L15" s="532"/>
      <c r="M15" s="531" t="s">
        <v>176</v>
      </c>
      <c r="N15" s="532"/>
      <c r="O15" s="531" t="s">
        <v>283</v>
      </c>
      <c r="P15" s="532"/>
      <c r="Q15" s="531" t="s">
        <v>387</v>
      </c>
      <c r="R15" s="532"/>
      <c r="S15" s="531" t="s">
        <v>389</v>
      </c>
      <c r="T15" s="532"/>
      <c r="U15" s="531" t="s">
        <v>385</v>
      </c>
      <c r="V15" s="532"/>
      <c r="W15" s="533" t="s">
        <v>179</v>
      </c>
      <c r="X15" s="533" t="s">
        <v>180</v>
      </c>
      <c r="Y15" s="533" t="s">
        <v>181</v>
      </c>
    </row>
    <row r="16" spans="1:25" ht="75" customHeight="1">
      <c r="A16" s="244"/>
      <c r="B16" s="244"/>
      <c r="C16" s="208" t="s">
        <v>26</v>
      </c>
      <c r="D16" s="209" t="s">
        <v>118</v>
      </c>
      <c r="E16" s="208" t="s">
        <v>26</v>
      </c>
      <c r="F16" s="209" t="s">
        <v>118</v>
      </c>
      <c r="G16" s="208" t="s">
        <v>26</v>
      </c>
      <c r="H16" s="209" t="s">
        <v>118</v>
      </c>
      <c r="I16" s="208" t="s">
        <v>26</v>
      </c>
      <c r="J16" s="209" t="s">
        <v>118</v>
      </c>
      <c r="K16" s="208" t="s">
        <v>26</v>
      </c>
      <c r="L16" s="209" t="s">
        <v>118</v>
      </c>
      <c r="M16" s="208" t="s">
        <v>26</v>
      </c>
      <c r="N16" s="209" t="s">
        <v>118</v>
      </c>
      <c r="O16" s="208" t="s">
        <v>26</v>
      </c>
      <c r="P16" s="209" t="s">
        <v>118</v>
      </c>
      <c r="Q16" s="208" t="s">
        <v>26</v>
      </c>
      <c r="R16" s="209" t="s">
        <v>118</v>
      </c>
      <c r="S16" s="208" t="s">
        <v>26</v>
      </c>
      <c r="T16" s="209" t="s">
        <v>118</v>
      </c>
      <c r="U16" s="208" t="s">
        <v>26</v>
      </c>
      <c r="V16" s="209" t="s">
        <v>118</v>
      </c>
      <c r="W16" s="534"/>
      <c r="X16" s="534"/>
      <c r="Y16" s="534"/>
    </row>
    <row r="17" spans="1:25" ht="75" customHeight="1">
      <c r="A17" s="210">
        <v>1</v>
      </c>
      <c r="B17" s="397" t="s">
        <v>517</v>
      </c>
      <c r="C17" s="386" t="s">
        <v>595</v>
      </c>
      <c r="D17" s="387" t="s">
        <v>595</v>
      </c>
      <c r="E17" s="388" t="s">
        <v>595</v>
      </c>
      <c r="F17" s="389" t="s">
        <v>595</v>
      </c>
      <c r="G17" s="390" t="s">
        <v>595</v>
      </c>
      <c r="H17" s="391" t="s">
        <v>595</v>
      </c>
      <c r="I17" s="392" t="s">
        <v>595</v>
      </c>
      <c r="J17" s="389" t="s">
        <v>595</v>
      </c>
      <c r="K17" s="393" t="s">
        <v>595</v>
      </c>
      <c r="L17" s="387" t="s">
        <v>595</v>
      </c>
      <c r="M17" s="388" t="s">
        <v>595</v>
      </c>
      <c r="N17" s="389" t="s">
        <v>595</v>
      </c>
      <c r="O17" s="390" t="s">
        <v>595</v>
      </c>
      <c r="P17" s="391" t="s">
        <v>595</v>
      </c>
      <c r="Q17" s="388" t="s">
        <v>595</v>
      </c>
      <c r="R17" s="389" t="s">
        <v>595</v>
      </c>
      <c r="S17" s="398" t="s">
        <v>595</v>
      </c>
      <c r="T17" s="387" t="s">
        <v>595</v>
      </c>
      <c r="U17" s="388" t="s">
        <v>595</v>
      </c>
      <c r="V17" s="389" t="s">
        <v>595</v>
      </c>
      <c r="W17" s="399"/>
      <c r="X17" s="399">
        <v>0</v>
      </c>
      <c r="Y17" s="400">
        <v>0</v>
      </c>
    </row>
    <row r="18" spans="1:25" ht="75" customHeight="1">
      <c r="A18" s="210">
        <v>2</v>
      </c>
      <c r="B18" s="397" t="s">
        <v>484</v>
      </c>
      <c r="C18" s="386" t="s">
        <v>595</v>
      </c>
      <c r="D18" s="387" t="s">
        <v>595</v>
      </c>
      <c r="E18" s="388" t="s">
        <v>595</v>
      </c>
      <c r="F18" s="389" t="s">
        <v>595</v>
      </c>
      <c r="G18" s="390" t="s">
        <v>595</v>
      </c>
      <c r="H18" s="391" t="s">
        <v>595</v>
      </c>
      <c r="I18" s="392" t="s">
        <v>595</v>
      </c>
      <c r="J18" s="389" t="s">
        <v>595</v>
      </c>
      <c r="K18" s="393" t="s">
        <v>595</v>
      </c>
      <c r="L18" s="387" t="s">
        <v>595</v>
      </c>
      <c r="M18" s="388" t="s">
        <v>595</v>
      </c>
      <c r="N18" s="389" t="s">
        <v>595</v>
      </c>
      <c r="O18" s="390" t="s">
        <v>595</v>
      </c>
      <c r="P18" s="391" t="s">
        <v>595</v>
      </c>
      <c r="Q18" s="388" t="s">
        <v>595</v>
      </c>
      <c r="R18" s="389" t="s">
        <v>595</v>
      </c>
      <c r="S18" s="398" t="s">
        <v>595</v>
      </c>
      <c r="T18" s="387" t="s">
        <v>595</v>
      </c>
      <c r="U18" s="388" t="s">
        <v>595</v>
      </c>
      <c r="V18" s="389" t="s">
        <v>595</v>
      </c>
      <c r="W18" s="399"/>
      <c r="X18" s="399">
        <v>0</v>
      </c>
      <c r="Y18" s="400">
        <v>0</v>
      </c>
    </row>
    <row r="19" spans="1:25" ht="75" customHeight="1">
      <c r="A19" s="210">
        <v>3</v>
      </c>
      <c r="B19" s="397" t="s">
        <v>431</v>
      </c>
      <c r="C19" s="386" t="s">
        <v>595</v>
      </c>
      <c r="D19" s="387" t="s">
        <v>595</v>
      </c>
      <c r="E19" s="388" t="s">
        <v>595</v>
      </c>
      <c r="F19" s="389" t="s">
        <v>595</v>
      </c>
      <c r="G19" s="390" t="s">
        <v>595</v>
      </c>
      <c r="H19" s="391" t="s">
        <v>595</v>
      </c>
      <c r="I19" s="392" t="s">
        <v>595</v>
      </c>
      <c r="J19" s="389" t="s">
        <v>595</v>
      </c>
      <c r="K19" s="393" t="s">
        <v>595</v>
      </c>
      <c r="L19" s="387" t="s">
        <v>595</v>
      </c>
      <c r="M19" s="388" t="s">
        <v>595</v>
      </c>
      <c r="N19" s="389" t="s">
        <v>595</v>
      </c>
      <c r="O19" s="390" t="s">
        <v>595</v>
      </c>
      <c r="P19" s="391" t="s">
        <v>595</v>
      </c>
      <c r="Q19" s="388" t="s">
        <v>595</v>
      </c>
      <c r="R19" s="389" t="s">
        <v>595</v>
      </c>
      <c r="S19" s="398" t="s">
        <v>595</v>
      </c>
      <c r="T19" s="387" t="s">
        <v>595</v>
      </c>
      <c r="U19" s="388" t="s">
        <v>595</v>
      </c>
      <c r="V19" s="389" t="s">
        <v>595</v>
      </c>
      <c r="W19" s="399"/>
      <c r="X19" s="399">
        <v>0</v>
      </c>
      <c r="Y19" s="400">
        <v>0</v>
      </c>
    </row>
    <row r="20" spans="1:25" ht="75" customHeight="1">
      <c r="A20" s="210">
        <v>4</v>
      </c>
      <c r="B20" s="397" t="s">
        <v>468</v>
      </c>
      <c r="C20" s="386" t="s">
        <v>595</v>
      </c>
      <c r="D20" s="387" t="s">
        <v>595</v>
      </c>
      <c r="E20" s="388" t="s">
        <v>595</v>
      </c>
      <c r="F20" s="389" t="s">
        <v>595</v>
      </c>
      <c r="G20" s="390" t="s">
        <v>595</v>
      </c>
      <c r="H20" s="391" t="s">
        <v>595</v>
      </c>
      <c r="I20" s="392" t="s">
        <v>595</v>
      </c>
      <c r="J20" s="389" t="s">
        <v>595</v>
      </c>
      <c r="K20" s="393" t="s">
        <v>595</v>
      </c>
      <c r="L20" s="387" t="s">
        <v>595</v>
      </c>
      <c r="M20" s="388" t="s">
        <v>595</v>
      </c>
      <c r="N20" s="389" t="s">
        <v>595</v>
      </c>
      <c r="O20" s="390" t="s">
        <v>595</v>
      </c>
      <c r="P20" s="391" t="s">
        <v>595</v>
      </c>
      <c r="Q20" s="388" t="s">
        <v>595</v>
      </c>
      <c r="R20" s="389" t="s">
        <v>595</v>
      </c>
      <c r="S20" s="398" t="s">
        <v>595</v>
      </c>
      <c r="T20" s="387" t="s">
        <v>595</v>
      </c>
      <c r="U20" s="388" t="s">
        <v>595</v>
      </c>
      <c r="V20" s="389" t="s">
        <v>595</v>
      </c>
      <c r="W20" s="399"/>
      <c r="X20" s="399">
        <v>0</v>
      </c>
      <c r="Y20" s="400">
        <v>0</v>
      </c>
    </row>
    <row r="21" spans="1:25" ht="75" customHeight="1">
      <c r="A21" s="210">
        <v>5</v>
      </c>
      <c r="B21" s="397" t="s">
        <v>501</v>
      </c>
      <c r="C21" s="386" t="s">
        <v>595</v>
      </c>
      <c r="D21" s="387" t="s">
        <v>595</v>
      </c>
      <c r="E21" s="388" t="s">
        <v>595</v>
      </c>
      <c r="F21" s="389" t="s">
        <v>595</v>
      </c>
      <c r="G21" s="390" t="s">
        <v>595</v>
      </c>
      <c r="H21" s="391" t="s">
        <v>595</v>
      </c>
      <c r="I21" s="392" t="s">
        <v>595</v>
      </c>
      <c r="J21" s="389" t="s">
        <v>595</v>
      </c>
      <c r="K21" s="393" t="s">
        <v>595</v>
      </c>
      <c r="L21" s="387" t="s">
        <v>595</v>
      </c>
      <c r="M21" s="388" t="s">
        <v>595</v>
      </c>
      <c r="N21" s="389" t="s">
        <v>595</v>
      </c>
      <c r="O21" s="390" t="s">
        <v>595</v>
      </c>
      <c r="P21" s="391" t="s">
        <v>595</v>
      </c>
      <c r="Q21" s="388" t="s">
        <v>595</v>
      </c>
      <c r="R21" s="389" t="s">
        <v>595</v>
      </c>
      <c r="S21" s="398" t="s">
        <v>595</v>
      </c>
      <c r="T21" s="387" t="s">
        <v>595</v>
      </c>
      <c r="U21" s="388" t="s">
        <v>595</v>
      </c>
      <c r="V21" s="389" t="s">
        <v>595</v>
      </c>
      <c r="W21" s="399"/>
      <c r="X21" s="399">
        <v>0</v>
      </c>
      <c r="Y21" s="400">
        <v>0</v>
      </c>
    </row>
    <row r="22" ht="24" customHeight="1"/>
    <row r="23" ht="24" customHeight="1"/>
    <row r="24" ht="24" customHeight="1"/>
    <row r="25" ht="24" customHeight="1"/>
    <row r="26" ht="22.5" customHeight="1"/>
    <row r="29" ht="50.25" customHeight="1"/>
    <row r="30" ht="50.25" customHeight="1"/>
    <row r="31" ht="50.25" customHeight="1"/>
    <row r="32" ht="50.25" customHeight="1"/>
    <row r="33" ht="50.25" customHeight="1"/>
    <row r="34" ht="50.25" customHeight="1"/>
    <row r="35" ht="50.25" customHeight="1"/>
    <row r="36" ht="50.25" customHeight="1"/>
    <row r="39" ht="61.5" customHeight="1"/>
    <row r="40" ht="61.5" customHeight="1"/>
    <row r="41" ht="61.5" customHeight="1"/>
    <row r="42" ht="61.5" customHeight="1"/>
    <row r="43" ht="61.5" customHeight="1"/>
    <row r="44" ht="61.5" customHeight="1"/>
    <row r="45" ht="61.5" customHeight="1"/>
    <row r="46" ht="61.5" customHeight="1"/>
  </sheetData>
  <sheetProtection/>
  <mergeCells count="33">
    <mergeCell ref="A3:Y3"/>
    <mergeCell ref="A4:Y4"/>
    <mergeCell ref="R5:Y5"/>
    <mergeCell ref="S15:T15"/>
    <mergeCell ref="U15:V15"/>
    <mergeCell ref="E15:F15"/>
    <mergeCell ref="A13:Y13"/>
    <mergeCell ref="A14:Y14"/>
    <mergeCell ref="Q6:R6"/>
    <mergeCell ref="S6:T6"/>
    <mergeCell ref="Y15:Y16"/>
    <mergeCell ref="A1:Y1"/>
    <mergeCell ref="A2:Y2"/>
    <mergeCell ref="M15:N15"/>
    <mergeCell ref="Q15:R15"/>
    <mergeCell ref="G15:H15"/>
    <mergeCell ref="W6:W7"/>
    <mergeCell ref="A6:A7"/>
    <mergeCell ref="B6:B7"/>
    <mergeCell ref="M6:N6"/>
    <mergeCell ref="X15:X16"/>
    <mergeCell ref="I6:J6"/>
    <mergeCell ref="G6:H6"/>
    <mergeCell ref="U6:V6"/>
    <mergeCell ref="K6:L6"/>
    <mergeCell ref="O6:P6"/>
    <mergeCell ref="C6:D6"/>
    <mergeCell ref="C15:D15"/>
    <mergeCell ref="I15:J15"/>
    <mergeCell ref="K15:L15"/>
    <mergeCell ref="O15:P15"/>
    <mergeCell ref="W15:W16"/>
    <mergeCell ref="E6:F6"/>
  </mergeCells>
  <hyperlinks>
    <hyperlink ref="A3:S3" location="'YARIŞMA PROGRAMI'!A1" display="GENEL PUAN TABLOSU"/>
    <hyperlink ref="A13:S13" location="'YARIŞMA PROGRAMI'!A1" display="GENEL PUAN TABLOSU"/>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36"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M46"/>
  <sheetViews>
    <sheetView zoomScale="78" zoomScaleNormal="78" zoomScalePageLayoutView="0" workbookViewId="0" topLeftCell="A1">
      <selection activeCell="E29" sqref="E29"/>
    </sheetView>
  </sheetViews>
  <sheetFormatPr defaultColWidth="9.140625" defaultRowHeight="12.75"/>
  <cols>
    <col min="1" max="1" width="2.57421875" style="107" customWidth="1"/>
    <col min="2" max="2" width="29.57421875" style="126" bestFit="1" customWidth="1"/>
    <col min="3" max="3" width="28.421875" style="107" bestFit="1" customWidth="1"/>
    <col min="4" max="4" width="27.00390625" style="107" hidden="1" customWidth="1"/>
    <col min="5" max="5" width="36.28125" style="107" customWidth="1"/>
    <col min="6" max="6" width="2.421875" style="107" customWidth="1"/>
    <col min="7" max="7" width="2.57421875" style="107" customWidth="1"/>
    <col min="8" max="8" width="119.8515625" style="107" customWidth="1"/>
    <col min="9" max="16384" width="9.140625" style="107" customWidth="1"/>
  </cols>
  <sheetData>
    <row r="1" spans="1:8" ht="12" customHeight="1">
      <c r="A1" s="105"/>
      <c r="B1" s="106"/>
      <c r="C1" s="105"/>
      <c r="D1" s="105"/>
      <c r="E1" s="105"/>
      <c r="F1" s="105"/>
      <c r="G1" s="103"/>
      <c r="H1" s="444" t="s">
        <v>91</v>
      </c>
    </row>
    <row r="2" spans="1:13" ht="51" customHeight="1">
      <c r="A2" s="105"/>
      <c r="B2" s="453" t="str">
        <f>'YARIŞMA BİLGİLERİ'!F19</f>
        <v>1.Lig 1.Kademe Yarışmaları</v>
      </c>
      <c r="C2" s="454"/>
      <c r="D2" s="454"/>
      <c r="E2" s="455"/>
      <c r="F2" s="105"/>
      <c r="H2" s="445"/>
      <c r="I2" s="104"/>
      <c r="J2" s="104"/>
      <c r="K2" s="104"/>
      <c r="L2" s="104"/>
      <c r="M2" s="108"/>
    </row>
    <row r="3" spans="1:12" ht="20.25" customHeight="1">
      <c r="A3" s="105"/>
      <c r="B3" s="450" t="s">
        <v>20</v>
      </c>
      <c r="C3" s="451"/>
      <c r="D3" s="451"/>
      <c r="E3" s="452"/>
      <c r="F3" s="105"/>
      <c r="H3" s="445"/>
      <c r="I3" s="109"/>
      <c r="J3" s="109"/>
      <c r="K3" s="109"/>
      <c r="L3" s="109"/>
    </row>
    <row r="4" spans="1:12" ht="48">
      <c r="A4" s="105"/>
      <c r="B4" s="456" t="s">
        <v>92</v>
      </c>
      <c r="C4" s="457"/>
      <c r="D4" s="457"/>
      <c r="E4" s="458"/>
      <c r="F4" s="105"/>
      <c r="H4" s="110" t="s">
        <v>79</v>
      </c>
      <c r="I4" s="111"/>
      <c r="J4" s="111"/>
      <c r="K4" s="111"/>
      <c r="L4" s="111"/>
    </row>
    <row r="5" spans="1:12" ht="45" customHeight="1">
      <c r="A5" s="105"/>
      <c r="B5" s="446" t="str">
        <f>'YARIŞMA BİLGİLERİ'!F21</f>
        <v>1.Lig Erkekler</v>
      </c>
      <c r="C5" s="447"/>
      <c r="D5" s="448" t="s">
        <v>70</v>
      </c>
      <c r="E5" s="449"/>
      <c r="F5" s="105"/>
      <c r="H5" s="110" t="s">
        <v>80</v>
      </c>
      <c r="I5" s="111"/>
      <c r="J5" s="111"/>
      <c r="K5" s="111"/>
      <c r="L5" s="111"/>
    </row>
    <row r="6" spans="1:12" ht="39.75" customHeight="1">
      <c r="A6" s="105"/>
      <c r="B6" s="148" t="s">
        <v>10</v>
      </c>
      <c r="C6" s="148" t="s">
        <v>11</v>
      </c>
      <c r="D6" s="148" t="s">
        <v>39</v>
      </c>
      <c r="E6" s="148" t="s">
        <v>62</v>
      </c>
      <c r="F6" s="105"/>
      <c r="H6" s="110" t="s">
        <v>81</v>
      </c>
      <c r="I6" s="111"/>
      <c r="J6" s="111"/>
      <c r="K6" s="111"/>
      <c r="L6" s="111"/>
    </row>
    <row r="7" spans="1:12" s="115" customFormat="1" ht="41.25" customHeight="1">
      <c r="A7" s="112"/>
      <c r="B7" s="113" t="s">
        <v>551</v>
      </c>
      <c r="C7" s="145" t="s">
        <v>119</v>
      </c>
      <c r="D7" s="146"/>
      <c r="E7" s="114" t="s">
        <v>425</v>
      </c>
      <c r="F7" s="112"/>
      <c r="H7" s="110" t="s">
        <v>82</v>
      </c>
      <c r="I7" s="111"/>
      <c r="J7" s="111"/>
      <c r="K7" s="111"/>
      <c r="L7" s="111"/>
    </row>
    <row r="8" spans="1:12" s="115" customFormat="1" ht="41.25" customHeight="1">
      <c r="A8" s="112"/>
      <c r="B8" s="113" t="s">
        <v>553</v>
      </c>
      <c r="C8" s="145" t="s">
        <v>279</v>
      </c>
      <c r="D8" s="146"/>
      <c r="E8" s="114" t="s">
        <v>404</v>
      </c>
      <c r="F8" s="112"/>
      <c r="H8" s="110" t="s">
        <v>83</v>
      </c>
      <c r="I8" s="111"/>
      <c r="J8" s="111"/>
      <c r="K8" s="111"/>
      <c r="L8" s="111"/>
    </row>
    <row r="9" spans="1:12" s="115" customFormat="1" ht="41.25" customHeight="1">
      <c r="A9" s="112"/>
      <c r="B9" s="113" t="s">
        <v>555</v>
      </c>
      <c r="C9" s="145" t="s">
        <v>183</v>
      </c>
      <c r="D9" s="146"/>
      <c r="E9" s="114" t="s">
        <v>405</v>
      </c>
      <c r="F9" s="112"/>
      <c r="H9" s="110" t="s">
        <v>84</v>
      </c>
      <c r="I9" s="111"/>
      <c r="J9" s="111"/>
      <c r="K9" s="111"/>
      <c r="L9" s="111"/>
    </row>
    <row r="10" spans="1:12" s="115" customFormat="1" ht="41.25" customHeight="1">
      <c r="A10" s="112"/>
      <c r="B10" s="113" t="s">
        <v>549</v>
      </c>
      <c r="C10" s="145" t="s">
        <v>402</v>
      </c>
      <c r="D10" s="146"/>
      <c r="E10" s="114" t="s">
        <v>406</v>
      </c>
      <c r="F10" s="112"/>
      <c r="H10" s="110" t="s">
        <v>85</v>
      </c>
      <c r="I10" s="111"/>
      <c r="J10" s="111"/>
      <c r="K10" s="111"/>
      <c r="L10" s="111"/>
    </row>
    <row r="11" spans="1:12" s="115" customFormat="1" ht="41.25" customHeight="1">
      <c r="A11" s="112"/>
      <c r="B11" s="113" t="s">
        <v>550</v>
      </c>
      <c r="C11" s="145" t="s">
        <v>282</v>
      </c>
      <c r="D11" s="203"/>
      <c r="E11" s="114" t="s">
        <v>407</v>
      </c>
      <c r="F11" s="112"/>
      <c r="H11" s="110" t="s">
        <v>86</v>
      </c>
      <c r="I11" s="111"/>
      <c r="J11" s="111"/>
      <c r="K11" s="111"/>
      <c r="L11" s="111"/>
    </row>
    <row r="12" spans="1:12" s="115" customFormat="1" ht="41.25" customHeight="1">
      <c r="A12" s="112"/>
      <c r="B12" s="113" t="s">
        <v>548</v>
      </c>
      <c r="C12" s="147" t="s">
        <v>121</v>
      </c>
      <c r="D12" s="203"/>
      <c r="E12" s="114" t="s">
        <v>408</v>
      </c>
      <c r="F12" s="112"/>
      <c r="H12" s="110" t="s">
        <v>87</v>
      </c>
      <c r="I12" s="111"/>
      <c r="J12" s="111"/>
      <c r="K12" s="111"/>
      <c r="L12" s="111"/>
    </row>
    <row r="13" spans="1:12" s="115" customFormat="1" ht="41.25" customHeight="1">
      <c r="A13" s="112"/>
      <c r="B13" s="113" t="s">
        <v>554</v>
      </c>
      <c r="C13" s="147" t="s">
        <v>236</v>
      </c>
      <c r="D13" s="203"/>
      <c r="E13" s="114" t="s">
        <v>409</v>
      </c>
      <c r="F13" s="112"/>
      <c r="H13" s="110" t="s">
        <v>88</v>
      </c>
      <c r="I13" s="111"/>
      <c r="J13" s="111"/>
      <c r="K13" s="111"/>
      <c r="L13" s="111"/>
    </row>
    <row r="14" spans="1:12" s="115" customFormat="1" ht="41.25" customHeight="1">
      <c r="A14" s="112"/>
      <c r="B14" s="113" t="s">
        <v>556</v>
      </c>
      <c r="C14" s="145" t="s">
        <v>301</v>
      </c>
      <c r="D14" s="203"/>
      <c r="E14" s="114" t="s">
        <v>424</v>
      </c>
      <c r="F14" s="112"/>
      <c r="H14" s="110" t="s">
        <v>89</v>
      </c>
      <c r="I14" s="111"/>
      <c r="J14" s="111"/>
      <c r="K14" s="111"/>
      <c r="L14" s="111"/>
    </row>
    <row r="15" spans="1:12" s="115" customFormat="1" ht="42" customHeight="1">
      <c r="A15" s="112"/>
      <c r="B15" s="113" t="s">
        <v>552</v>
      </c>
      <c r="C15" s="147" t="s">
        <v>297</v>
      </c>
      <c r="D15" s="203"/>
      <c r="E15" s="114" t="s">
        <v>411</v>
      </c>
      <c r="F15" s="112"/>
      <c r="H15" s="110" t="s">
        <v>90</v>
      </c>
      <c r="I15" s="111"/>
      <c r="J15" s="111"/>
      <c r="K15" s="111"/>
      <c r="L15" s="111"/>
    </row>
    <row r="16" spans="1:12" s="115" customFormat="1" ht="43.5" customHeight="1">
      <c r="A16" s="112"/>
      <c r="B16" s="113" t="s">
        <v>557</v>
      </c>
      <c r="C16" s="145" t="s">
        <v>298</v>
      </c>
      <c r="D16" s="203"/>
      <c r="E16" s="114" t="s">
        <v>412</v>
      </c>
      <c r="F16" s="112"/>
      <c r="H16" s="129" t="s">
        <v>34</v>
      </c>
      <c r="I16" s="116"/>
      <c r="J16" s="116"/>
      <c r="K16" s="116"/>
      <c r="L16" s="116"/>
    </row>
    <row r="17" spans="1:12" s="115" customFormat="1" ht="43.5" customHeight="1">
      <c r="A17" s="112"/>
      <c r="B17" s="446" t="str">
        <f>'YARIŞMA BİLGİLERİ'!F21</f>
        <v>1.Lig Erkekler</v>
      </c>
      <c r="C17" s="447"/>
      <c r="D17" s="448" t="s">
        <v>71</v>
      </c>
      <c r="E17" s="449"/>
      <c r="F17" s="112"/>
      <c r="H17" s="128" t="s">
        <v>30</v>
      </c>
      <c r="I17" s="116"/>
      <c r="J17" s="116"/>
      <c r="K17" s="116"/>
      <c r="L17" s="116"/>
    </row>
    <row r="18" spans="1:12" s="115" customFormat="1" ht="43.5" customHeight="1">
      <c r="A18" s="112"/>
      <c r="B18" s="148" t="s">
        <v>10</v>
      </c>
      <c r="C18" s="148" t="s">
        <v>11</v>
      </c>
      <c r="D18" s="148" t="s">
        <v>39</v>
      </c>
      <c r="E18" s="148" t="s">
        <v>62</v>
      </c>
      <c r="F18" s="112"/>
      <c r="H18" s="128" t="s">
        <v>31</v>
      </c>
      <c r="I18" s="116"/>
      <c r="J18" s="116"/>
      <c r="K18" s="116"/>
      <c r="L18" s="116"/>
    </row>
    <row r="19" spans="1:12" s="115" customFormat="1" ht="43.5" customHeight="1">
      <c r="A19" s="112"/>
      <c r="B19" s="113" t="s">
        <v>547</v>
      </c>
      <c r="C19" s="145" t="s">
        <v>120</v>
      </c>
      <c r="D19" s="146"/>
      <c r="E19" s="114" t="s">
        <v>427</v>
      </c>
      <c r="F19" s="112"/>
      <c r="H19" s="128" t="s">
        <v>32</v>
      </c>
      <c r="I19" s="116"/>
      <c r="J19" s="116"/>
      <c r="K19" s="116"/>
      <c r="L19" s="116"/>
    </row>
    <row r="20" spans="1:12" s="117" customFormat="1" ht="43.5" customHeight="1">
      <c r="A20" s="112"/>
      <c r="B20" s="113" t="s">
        <v>543</v>
      </c>
      <c r="C20" s="145" t="s">
        <v>281</v>
      </c>
      <c r="D20" s="146"/>
      <c r="E20" s="114" t="s">
        <v>426</v>
      </c>
      <c r="F20" s="112"/>
      <c r="H20" s="128" t="s">
        <v>33</v>
      </c>
      <c r="I20" s="116"/>
      <c r="J20" s="116"/>
      <c r="K20" s="116"/>
      <c r="L20" s="116"/>
    </row>
    <row r="21" spans="1:12" s="117" customFormat="1" ht="43.5" customHeight="1">
      <c r="A21" s="112"/>
      <c r="B21" s="113" t="s">
        <v>542</v>
      </c>
      <c r="C21" s="145" t="s">
        <v>382</v>
      </c>
      <c r="D21" s="146"/>
      <c r="E21" s="114" t="s">
        <v>413</v>
      </c>
      <c r="F21" s="112"/>
      <c r="H21" s="129" t="s">
        <v>38</v>
      </c>
      <c r="I21" s="116"/>
      <c r="J21" s="118"/>
      <c r="K21" s="118"/>
      <c r="L21" s="118"/>
    </row>
    <row r="22" spans="1:12" s="117" customFormat="1" ht="43.5" customHeight="1">
      <c r="A22" s="112"/>
      <c r="B22" s="113" t="s">
        <v>544</v>
      </c>
      <c r="C22" s="145" t="s">
        <v>403</v>
      </c>
      <c r="D22" s="203"/>
      <c r="E22" s="114" t="s">
        <v>414</v>
      </c>
      <c r="F22" s="112"/>
      <c r="H22" s="127" t="s">
        <v>35</v>
      </c>
      <c r="I22" s="119"/>
      <c r="J22" s="118"/>
      <c r="K22" s="118"/>
      <c r="L22" s="118"/>
    </row>
    <row r="23" spans="1:12" s="115" customFormat="1" ht="43.5" customHeight="1">
      <c r="A23" s="112"/>
      <c r="B23" s="113" t="s">
        <v>541</v>
      </c>
      <c r="C23" s="145" t="s">
        <v>280</v>
      </c>
      <c r="D23" s="203"/>
      <c r="E23" s="114" t="s">
        <v>415</v>
      </c>
      <c r="F23" s="112"/>
      <c r="H23" s="127" t="s">
        <v>36</v>
      </c>
      <c r="I23" s="119"/>
      <c r="J23" s="118"/>
      <c r="K23" s="118"/>
      <c r="L23" s="118"/>
    </row>
    <row r="24" spans="1:12" s="115" customFormat="1" ht="31.5" customHeight="1">
      <c r="A24" s="112"/>
      <c r="B24" s="113" t="s">
        <v>540</v>
      </c>
      <c r="C24" s="145" t="s">
        <v>237</v>
      </c>
      <c r="D24" s="203"/>
      <c r="E24" s="114" t="s">
        <v>416</v>
      </c>
      <c r="F24" s="112"/>
      <c r="H24" s="127" t="s">
        <v>37</v>
      </c>
      <c r="I24" s="119"/>
      <c r="J24" s="118"/>
      <c r="K24" s="118"/>
      <c r="L24" s="118"/>
    </row>
    <row r="25" spans="1:12" s="115" customFormat="1" ht="42.75" customHeight="1">
      <c r="A25" s="112"/>
      <c r="B25" s="113" t="s">
        <v>539</v>
      </c>
      <c r="C25" s="145" t="s">
        <v>238</v>
      </c>
      <c r="D25" s="203"/>
      <c r="E25" s="114" t="s">
        <v>417</v>
      </c>
      <c r="F25" s="112"/>
      <c r="G25" s="108"/>
      <c r="J25" s="121"/>
      <c r="K25" s="121"/>
      <c r="L25" s="121"/>
    </row>
    <row r="26" spans="1:6" s="115" customFormat="1" ht="46.5" customHeight="1">
      <c r="A26" s="112"/>
      <c r="B26" s="113" t="s">
        <v>544</v>
      </c>
      <c r="C26" s="145" t="s">
        <v>300</v>
      </c>
      <c r="D26" s="146"/>
      <c r="E26" s="114" t="s">
        <v>418</v>
      </c>
      <c r="F26" s="112"/>
    </row>
    <row r="27" spans="1:6" s="115" customFormat="1" ht="39" customHeight="1">
      <c r="A27" s="112"/>
      <c r="B27" s="113" t="s">
        <v>545</v>
      </c>
      <c r="C27" s="145" t="s">
        <v>296</v>
      </c>
      <c r="D27" s="146"/>
      <c r="E27" s="114" t="s">
        <v>410</v>
      </c>
      <c r="F27" s="112"/>
    </row>
    <row r="28" spans="1:12" s="115" customFormat="1" ht="42" customHeight="1">
      <c r="A28" s="112"/>
      <c r="B28" s="113" t="s">
        <v>546</v>
      </c>
      <c r="C28" s="145" t="s">
        <v>299</v>
      </c>
      <c r="D28" s="146"/>
      <c r="E28" s="114" t="s">
        <v>419</v>
      </c>
      <c r="F28" s="112"/>
      <c r="H28" s="122"/>
      <c r="I28" s="122"/>
      <c r="J28" s="122"/>
      <c r="K28" s="122"/>
      <c r="L28" s="122"/>
    </row>
    <row r="29" spans="1:6" s="122" customFormat="1" ht="44.25" customHeight="1">
      <c r="A29" s="112"/>
      <c r="B29" s="113" t="s">
        <v>558</v>
      </c>
      <c r="C29" s="211" t="s">
        <v>172</v>
      </c>
      <c r="D29" s="146"/>
      <c r="E29" s="114"/>
      <c r="F29" s="112"/>
    </row>
    <row r="30" spans="1:6" s="122" customFormat="1" ht="17.25" customHeight="1">
      <c r="A30" s="112"/>
      <c r="B30" s="105"/>
      <c r="C30" s="105"/>
      <c r="D30" s="105"/>
      <c r="E30" s="187"/>
      <c r="F30" s="112"/>
    </row>
    <row r="31" spans="1:6" s="122" customFormat="1" ht="38.25" customHeight="1">
      <c r="A31" s="123"/>
      <c r="B31" s="120"/>
      <c r="C31" s="108"/>
      <c r="D31" s="108"/>
      <c r="E31" s="108"/>
      <c r="F31" s="123"/>
    </row>
    <row r="32" spans="1:12" s="122" customFormat="1" ht="52.5" customHeight="1">
      <c r="A32" s="123"/>
      <c r="B32" s="115"/>
      <c r="C32" s="115"/>
      <c r="D32" s="115"/>
      <c r="E32" s="115"/>
      <c r="F32" s="123"/>
      <c r="H32" s="124"/>
      <c r="I32" s="124"/>
      <c r="J32" s="124"/>
      <c r="K32" s="124"/>
      <c r="L32" s="124"/>
    </row>
    <row r="33" spans="1:6" s="124" customFormat="1" ht="94.5" customHeight="1">
      <c r="A33" s="125"/>
      <c r="B33" s="115"/>
      <c r="C33" s="115"/>
      <c r="D33" s="115"/>
      <c r="E33" s="115"/>
      <c r="F33" s="125"/>
    </row>
    <row r="34" spans="1:6" s="124" customFormat="1" ht="34.5" customHeight="1">
      <c r="A34" s="125"/>
      <c r="B34" s="115"/>
      <c r="C34" s="115"/>
      <c r="D34" s="115"/>
      <c r="E34" s="115"/>
      <c r="F34" s="125"/>
    </row>
    <row r="35" spans="2:5" s="124" customFormat="1" ht="47.25" customHeight="1">
      <c r="B35" s="122"/>
      <c r="C35" s="122"/>
      <c r="D35" s="122"/>
      <c r="E35" s="122"/>
    </row>
    <row r="36" spans="2:5" s="124" customFormat="1" ht="36.75" customHeight="1">
      <c r="B36" s="122"/>
      <c r="C36" s="122"/>
      <c r="D36" s="122"/>
      <c r="E36" s="122"/>
    </row>
    <row r="37" spans="2:5" s="124" customFormat="1" ht="47.25" customHeight="1">
      <c r="B37" s="122"/>
      <c r="C37" s="122"/>
      <c r="D37" s="122"/>
      <c r="E37" s="122"/>
    </row>
    <row r="38" spans="2:5" s="124" customFormat="1" ht="51" customHeight="1">
      <c r="B38" s="122"/>
      <c r="C38" s="122"/>
      <c r="D38" s="122"/>
      <c r="E38" s="122"/>
    </row>
    <row r="39" s="124" customFormat="1" ht="56.25" customHeight="1"/>
    <row r="40" spans="8:12" s="124" customFormat="1" ht="49.5" customHeight="1">
      <c r="H40" s="107"/>
      <c r="I40" s="107"/>
      <c r="J40" s="107"/>
      <c r="K40" s="107"/>
      <c r="L40" s="107"/>
    </row>
    <row r="41" spans="2:5" ht="34.5" customHeight="1">
      <c r="B41" s="124"/>
      <c r="C41" s="124"/>
      <c r="D41" s="124"/>
      <c r="E41" s="124"/>
    </row>
    <row r="42" spans="2:5" ht="34.5" customHeight="1">
      <c r="B42" s="124"/>
      <c r="C42" s="124"/>
      <c r="D42" s="124"/>
      <c r="E42" s="124"/>
    </row>
    <row r="43" spans="2:5" ht="34.5" customHeight="1">
      <c r="B43" s="124"/>
      <c r="C43" s="124"/>
      <c r="D43" s="124"/>
      <c r="E43" s="124"/>
    </row>
    <row r="44" spans="2:5" ht="34.5" customHeight="1">
      <c r="B44" s="124"/>
      <c r="C44" s="124"/>
      <c r="D44" s="124"/>
      <c r="E44" s="124"/>
    </row>
    <row r="45" spans="2:5" ht="34.5" customHeight="1">
      <c r="B45" s="124"/>
      <c r="C45" s="124"/>
      <c r="D45" s="124"/>
      <c r="E45" s="124"/>
    </row>
    <row r="46" spans="2:5" ht="34.5" customHeight="1">
      <c r="B46" s="124"/>
      <c r="C46" s="124"/>
      <c r="D46" s="124"/>
      <c r="E46" s="124"/>
    </row>
    <row r="47" ht="34.5" customHeight="1"/>
    <row r="48" ht="34.5" customHeight="1"/>
    <row r="49" ht="34.5" customHeight="1"/>
    <row r="50" ht="34.5" customHeight="1"/>
    <row r="51" ht="34.5" customHeight="1"/>
  </sheetData>
  <sheetProtection/>
  <mergeCells count="8">
    <mergeCell ref="H1:H3"/>
    <mergeCell ref="B5:C5"/>
    <mergeCell ref="D5:E5"/>
    <mergeCell ref="B17:C17"/>
    <mergeCell ref="D17:E17"/>
    <mergeCell ref="B3:E3"/>
    <mergeCell ref="B2:E2"/>
    <mergeCell ref="B4:E4"/>
  </mergeCells>
  <hyperlinks>
    <hyperlink ref="C7" location="'100m.'!C3" display="100 Metre"/>
    <hyperlink ref="C19" location="'800m.'!A1" display="800 Metre"/>
    <hyperlink ref="C13" location="FırlatmaTopu!A1" display="Fırlatma Topu"/>
    <hyperlink ref="C11" location="Yüksek!D3" display="Yüksek  Atlama"/>
    <hyperlink ref="C22" location="UZUN!A1" display="Uzun Atlama"/>
    <hyperlink ref="C29" location="'Genel Puan Tablosu'!A1" display="Genel Puan Durumu"/>
    <hyperlink ref="C8" location="'100m.'!C3" display="100 Metre"/>
    <hyperlink ref="C12" location="FırlatmaTopu!A1" display="Fırlatma Topu"/>
    <hyperlink ref="C23" location="Yüksek!D3" display="Yüksek  Atlama"/>
    <hyperlink ref="C15" location="FırlatmaTopu!A1" display="Fırlatma Topu"/>
    <hyperlink ref="C16" location="'4x100m.'!A1" display="4x100 Metre"/>
    <hyperlink ref="C27" location="'800m.'!A1" display="800 Metre"/>
    <hyperlink ref="C28" location="'4x100m.'!A1" display="4x100 Metre"/>
    <hyperlink ref="C26" location="'800m.'!A1" display="800 Metre"/>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L605"/>
  <sheetViews>
    <sheetView view="pageBreakPreview" zoomScale="98" zoomScaleSheetLayoutView="98" zoomScalePageLayoutView="0" workbookViewId="0" topLeftCell="A1">
      <pane ySplit="3" topLeftCell="A81" activePane="bottomLeft" state="frozen"/>
      <selection pane="topLeft" activeCell="A1" sqref="A1"/>
      <selection pane="bottomLeft" activeCell="G104" sqref="F104:G104"/>
    </sheetView>
  </sheetViews>
  <sheetFormatPr defaultColWidth="6.140625" defaultRowHeight="12.75"/>
  <cols>
    <col min="1" max="1" width="6.140625" style="137" customWidth="1"/>
    <col min="2" max="2" width="16.00390625" style="192" customWidth="1"/>
    <col min="3" max="3" width="8.7109375" style="170" customWidth="1"/>
    <col min="4" max="4" width="11.00390625" style="142" bestFit="1" customWidth="1"/>
    <col min="5" max="5" width="11.7109375" style="137" customWidth="1"/>
    <col min="6" max="6" width="24.8515625" style="134" customWidth="1"/>
    <col min="7" max="7" width="40.8515625" style="202" customWidth="1"/>
    <col min="8" max="8" width="12.421875" style="169" customWidth="1"/>
    <col min="9" max="9" width="9.57421875" style="143" customWidth="1"/>
    <col min="10" max="11" width="8.57421875" style="144" customWidth="1"/>
    <col min="12" max="12" width="8.57421875" style="142" customWidth="1"/>
    <col min="13" max="16384" width="6.140625" style="134" customWidth="1"/>
  </cols>
  <sheetData>
    <row r="1" spans="1:12" ht="44.25" customHeight="1">
      <c r="A1" s="459" t="str">
        <f>'YARIŞMA BİLGİLERİ'!F19</f>
        <v>1.Lig 1.Kademe Yarışmaları</v>
      </c>
      <c r="B1" s="459"/>
      <c r="C1" s="459"/>
      <c r="D1" s="459"/>
      <c r="E1" s="459"/>
      <c r="F1" s="460"/>
      <c r="G1" s="460"/>
      <c r="H1" s="460"/>
      <c r="I1" s="460"/>
      <c r="J1" s="459"/>
      <c r="K1" s="459"/>
      <c r="L1" s="459"/>
    </row>
    <row r="2" spans="1:12" ht="44.25" customHeight="1">
      <c r="A2" s="461" t="str">
        <f>'YARIŞMA BİLGİLERİ'!F21</f>
        <v>1.Lig Erkekler</v>
      </c>
      <c r="B2" s="461"/>
      <c r="C2" s="461"/>
      <c r="D2" s="461"/>
      <c r="E2" s="461"/>
      <c r="F2" s="461"/>
      <c r="G2" s="189" t="s">
        <v>69</v>
      </c>
      <c r="H2" s="173"/>
      <c r="I2" s="462">
        <f ca="1">NOW()</f>
        <v>41510.89665486111</v>
      </c>
      <c r="J2" s="462"/>
      <c r="K2" s="462"/>
      <c r="L2" s="462"/>
    </row>
    <row r="3" spans="1:12" s="137" customFormat="1" ht="45" customHeight="1">
      <c r="A3" s="135" t="s">
        <v>25</v>
      </c>
      <c r="B3" s="136" t="s">
        <v>28</v>
      </c>
      <c r="C3" s="136" t="s">
        <v>59</v>
      </c>
      <c r="D3" s="136" t="s">
        <v>93</v>
      </c>
      <c r="E3" s="135" t="s">
        <v>21</v>
      </c>
      <c r="F3" s="135" t="s">
        <v>7</v>
      </c>
      <c r="G3" s="135" t="s">
        <v>24</v>
      </c>
      <c r="H3" s="167" t="s">
        <v>117</v>
      </c>
      <c r="I3" s="164" t="s">
        <v>40</v>
      </c>
      <c r="J3" s="165" t="s">
        <v>114</v>
      </c>
      <c r="K3" s="165" t="s">
        <v>115</v>
      </c>
      <c r="L3" s="166" t="s">
        <v>116</v>
      </c>
    </row>
    <row r="4" spans="1:12" s="141" customFormat="1" ht="28.5" customHeight="1">
      <c r="A4" s="84">
        <v>1</v>
      </c>
      <c r="B4" s="220" t="str">
        <f aca="true" t="shared" si="0" ref="B4:B13">CONCATENATE(H4,"-",J4,"-",K4)</f>
        <v>110m.Eng-1-6</v>
      </c>
      <c r="C4" s="193">
        <v>689</v>
      </c>
      <c r="D4" s="193"/>
      <c r="E4" s="194">
        <v>33185</v>
      </c>
      <c r="F4" s="195" t="s">
        <v>430</v>
      </c>
      <c r="G4" s="200" t="s">
        <v>431</v>
      </c>
      <c r="H4" s="196" t="s">
        <v>456</v>
      </c>
      <c r="I4" s="197"/>
      <c r="J4" s="198" t="s">
        <v>454</v>
      </c>
      <c r="K4" s="198" t="s">
        <v>455</v>
      </c>
      <c r="L4" s="199">
        <v>3</v>
      </c>
    </row>
    <row r="5" spans="1:12" s="141" customFormat="1" ht="28.5" customHeight="1">
      <c r="A5" s="84">
        <v>2</v>
      </c>
      <c r="B5" s="220" t="str">
        <f t="shared" si="0"/>
        <v>100m-1-6</v>
      </c>
      <c r="C5" s="193">
        <v>685</v>
      </c>
      <c r="D5" s="193"/>
      <c r="E5" s="194">
        <v>31427</v>
      </c>
      <c r="F5" s="195" t="s">
        <v>432</v>
      </c>
      <c r="G5" s="200" t="s">
        <v>431</v>
      </c>
      <c r="H5" s="196" t="s">
        <v>457</v>
      </c>
      <c r="I5" s="197"/>
      <c r="J5" s="198" t="s">
        <v>454</v>
      </c>
      <c r="K5" s="198" t="s">
        <v>455</v>
      </c>
      <c r="L5" s="199">
        <v>3</v>
      </c>
    </row>
    <row r="6" spans="1:12" s="141" customFormat="1" ht="28.5" customHeight="1">
      <c r="A6" s="84">
        <v>3</v>
      </c>
      <c r="B6" s="220" t="str">
        <f t="shared" si="0"/>
        <v>200m-1-6</v>
      </c>
      <c r="C6" s="193">
        <v>685</v>
      </c>
      <c r="D6" s="193"/>
      <c r="E6" s="194">
        <v>31427</v>
      </c>
      <c r="F6" s="195" t="s">
        <v>432</v>
      </c>
      <c r="G6" s="200" t="s">
        <v>431</v>
      </c>
      <c r="H6" s="196" t="s">
        <v>458</v>
      </c>
      <c r="I6" s="197"/>
      <c r="J6" s="198" t="s">
        <v>454</v>
      </c>
      <c r="K6" s="198" t="s">
        <v>455</v>
      </c>
      <c r="L6" s="199">
        <v>3</v>
      </c>
    </row>
    <row r="7" spans="1:12" s="141" customFormat="1" ht="28.5" customHeight="1">
      <c r="A7" s="84">
        <v>4</v>
      </c>
      <c r="B7" s="220" t="str">
        <f t="shared" si="0"/>
        <v>400m-1-6</v>
      </c>
      <c r="C7" s="193">
        <v>691</v>
      </c>
      <c r="D7" s="193"/>
      <c r="E7" s="194">
        <v>33871</v>
      </c>
      <c r="F7" s="195" t="s">
        <v>433</v>
      </c>
      <c r="G7" s="200" t="s">
        <v>431</v>
      </c>
      <c r="H7" s="196" t="s">
        <v>459</v>
      </c>
      <c r="I7" s="197"/>
      <c r="J7" s="198" t="s">
        <v>454</v>
      </c>
      <c r="K7" s="198" t="s">
        <v>455</v>
      </c>
      <c r="L7" s="199">
        <v>3</v>
      </c>
    </row>
    <row r="8" spans="1:12" s="141" customFormat="1" ht="28.5" customHeight="1">
      <c r="A8" s="84">
        <v>5</v>
      </c>
      <c r="B8" s="220" t="str">
        <f t="shared" si="0"/>
        <v>400m.Eng-1-6</v>
      </c>
      <c r="C8" s="193">
        <v>691</v>
      </c>
      <c r="D8" s="193"/>
      <c r="E8" s="194">
        <v>33871</v>
      </c>
      <c r="F8" s="195" t="s">
        <v>433</v>
      </c>
      <c r="G8" s="200" t="s">
        <v>431</v>
      </c>
      <c r="H8" s="196" t="s">
        <v>460</v>
      </c>
      <c r="I8" s="197"/>
      <c r="J8" s="198" t="s">
        <v>454</v>
      </c>
      <c r="K8" s="198" t="s">
        <v>455</v>
      </c>
      <c r="L8" s="199">
        <v>3</v>
      </c>
    </row>
    <row r="9" spans="1:12" s="141" customFormat="1" ht="28.5" customHeight="1">
      <c r="A9" s="84">
        <v>6</v>
      </c>
      <c r="B9" s="220" t="str">
        <f t="shared" si="0"/>
        <v>800m-1-6</v>
      </c>
      <c r="C9" s="193">
        <v>690</v>
      </c>
      <c r="D9" s="193"/>
      <c r="E9" s="194">
        <v>33013</v>
      </c>
      <c r="F9" s="195" t="s">
        <v>434</v>
      </c>
      <c r="G9" s="200" t="s">
        <v>431</v>
      </c>
      <c r="H9" s="196" t="s">
        <v>461</v>
      </c>
      <c r="I9" s="197"/>
      <c r="J9" s="198" t="s">
        <v>454</v>
      </c>
      <c r="K9" s="198" t="s">
        <v>455</v>
      </c>
      <c r="L9" s="199">
        <v>3</v>
      </c>
    </row>
    <row r="10" spans="1:12" s="141" customFormat="1" ht="28.5" customHeight="1">
      <c r="A10" s="84">
        <v>7</v>
      </c>
      <c r="B10" s="220" t="str">
        <f t="shared" si="0"/>
        <v>1500m-1-6</v>
      </c>
      <c r="C10" s="193">
        <v>690</v>
      </c>
      <c r="D10" s="193"/>
      <c r="E10" s="194">
        <v>33013</v>
      </c>
      <c r="F10" s="195" t="s">
        <v>434</v>
      </c>
      <c r="G10" s="200" t="s">
        <v>431</v>
      </c>
      <c r="H10" s="196" t="s">
        <v>462</v>
      </c>
      <c r="I10" s="197"/>
      <c r="J10" s="198" t="s">
        <v>454</v>
      </c>
      <c r="K10" s="198" t="s">
        <v>455</v>
      </c>
      <c r="L10" s="199">
        <v>3</v>
      </c>
    </row>
    <row r="11" spans="1:12" s="141" customFormat="1" ht="28.5" customHeight="1">
      <c r="A11" s="84">
        <v>8</v>
      </c>
      <c r="B11" s="220" t="str">
        <f t="shared" si="0"/>
        <v>3000m-1-6</v>
      </c>
      <c r="C11" s="193">
        <v>681</v>
      </c>
      <c r="D11" s="193"/>
      <c r="E11" s="194">
        <v>34104</v>
      </c>
      <c r="F11" s="195" t="s">
        <v>435</v>
      </c>
      <c r="G11" s="200" t="s">
        <v>431</v>
      </c>
      <c r="H11" s="196" t="s">
        <v>463</v>
      </c>
      <c r="I11" s="197"/>
      <c r="J11" s="198" t="s">
        <v>454</v>
      </c>
      <c r="K11" s="198" t="s">
        <v>455</v>
      </c>
      <c r="L11" s="199">
        <v>3</v>
      </c>
    </row>
    <row r="12" spans="1:12" s="141" customFormat="1" ht="28.5" customHeight="1">
      <c r="A12" s="84">
        <v>9</v>
      </c>
      <c r="B12" s="220" t="str">
        <f t="shared" si="0"/>
        <v>3000m.Eng-1-6</v>
      </c>
      <c r="C12" s="193">
        <v>684</v>
      </c>
      <c r="D12" s="193"/>
      <c r="E12" s="194">
        <v>34981</v>
      </c>
      <c r="F12" s="195" t="s">
        <v>436</v>
      </c>
      <c r="G12" s="200" t="s">
        <v>431</v>
      </c>
      <c r="H12" s="196" t="s">
        <v>464</v>
      </c>
      <c r="I12" s="197"/>
      <c r="J12" s="198" t="s">
        <v>454</v>
      </c>
      <c r="K12" s="198" t="s">
        <v>455</v>
      </c>
      <c r="L12" s="199">
        <v>3</v>
      </c>
    </row>
    <row r="13" spans="1:12" s="141" customFormat="1" ht="28.5" customHeight="1">
      <c r="A13" s="84">
        <v>10</v>
      </c>
      <c r="B13" s="220" t="str">
        <f t="shared" si="0"/>
        <v>5000m-1-6</v>
      </c>
      <c r="C13" s="193">
        <v>680</v>
      </c>
      <c r="D13" s="193"/>
      <c r="E13" s="194">
        <v>33530</v>
      </c>
      <c r="F13" s="195" t="s">
        <v>437</v>
      </c>
      <c r="G13" s="200" t="s">
        <v>431</v>
      </c>
      <c r="H13" s="196" t="s">
        <v>465</v>
      </c>
      <c r="I13" s="197"/>
      <c r="J13" s="198" t="s">
        <v>454</v>
      </c>
      <c r="K13" s="198" t="s">
        <v>455</v>
      </c>
      <c r="L13" s="199">
        <v>3</v>
      </c>
    </row>
    <row r="14" spans="1:12" s="141" customFormat="1" ht="28.5" customHeight="1">
      <c r="A14" s="84">
        <v>11</v>
      </c>
      <c r="B14" s="220" t="str">
        <f aca="true" t="shared" si="1" ref="B14:B21">CONCATENATE(H14,"-",L14)</f>
        <v>Uzun-3</v>
      </c>
      <c r="C14" s="193">
        <v>679</v>
      </c>
      <c r="D14" s="193"/>
      <c r="E14" s="194">
        <v>33888</v>
      </c>
      <c r="F14" s="195" t="s">
        <v>438</v>
      </c>
      <c r="G14" s="200" t="s">
        <v>431</v>
      </c>
      <c r="H14" s="196" t="s">
        <v>439</v>
      </c>
      <c r="I14" s="197"/>
      <c r="J14" s="198" t="s">
        <v>454</v>
      </c>
      <c r="K14" s="198" t="s">
        <v>455</v>
      </c>
      <c r="L14" s="199">
        <v>3</v>
      </c>
    </row>
    <row r="15" spans="1:12" s="141" customFormat="1" ht="28.5" customHeight="1">
      <c r="A15" s="84">
        <v>12</v>
      </c>
      <c r="B15" s="220" t="str">
        <f t="shared" si="1"/>
        <v>ÜçAdım-3</v>
      </c>
      <c r="C15" s="193">
        <v>679</v>
      </c>
      <c r="D15" s="193"/>
      <c r="E15" s="194">
        <v>33888</v>
      </c>
      <c r="F15" s="195" t="s">
        <v>438</v>
      </c>
      <c r="G15" s="200" t="s">
        <v>431</v>
      </c>
      <c r="H15" s="196" t="s">
        <v>466</v>
      </c>
      <c r="I15" s="197"/>
      <c r="J15" s="198" t="s">
        <v>454</v>
      </c>
      <c r="K15" s="198" t="s">
        <v>455</v>
      </c>
      <c r="L15" s="199">
        <v>3</v>
      </c>
    </row>
    <row r="16" spans="1:12" s="141" customFormat="1" ht="28.5" customHeight="1">
      <c r="A16" s="84">
        <v>13</v>
      </c>
      <c r="B16" s="220" t="str">
        <f t="shared" si="1"/>
        <v>Yüksek-3</v>
      </c>
      <c r="C16" s="193">
        <v>692</v>
      </c>
      <c r="D16" s="193"/>
      <c r="E16" s="194">
        <v>35094</v>
      </c>
      <c r="F16" s="195" t="s">
        <v>440</v>
      </c>
      <c r="G16" s="200" t="s">
        <v>431</v>
      </c>
      <c r="H16" s="196" t="s">
        <v>441</v>
      </c>
      <c r="I16" s="197"/>
      <c r="J16" s="198" t="s">
        <v>454</v>
      </c>
      <c r="K16" s="198" t="s">
        <v>455</v>
      </c>
      <c r="L16" s="199">
        <v>3</v>
      </c>
    </row>
    <row r="17" spans="1:12" s="141" customFormat="1" ht="28.5" customHeight="1">
      <c r="A17" s="84">
        <v>14</v>
      </c>
      <c r="B17" s="220" t="str">
        <f t="shared" si="1"/>
        <v>Sırık-3</v>
      </c>
      <c r="C17" s="193">
        <v>686</v>
      </c>
      <c r="D17" s="193"/>
      <c r="E17" s="194">
        <v>34683</v>
      </c>
      <c r="F17" s="195" t="s">
        <v>442</v>
      </c>
      <c r="G17" s="200" t="s">
        <v>431</v>
      </c>
      <c r="H17" s="196" t="s">
        <v>443</v>
      </c>
      <c r="I17" s="197"/>
      <c r="J17" s="198" t="s">
        <v>454</v>
      </c>
      <c r="K17" s="198" t="s">
        <v>455</v>
      </c>
      <c r="L17" s="199">
        <v>3</v>
      </c>
    </row>
    <row r="18" spans="1:12" s="141" customFormat="1" ht="28.5" customHeight="1">
      <c r="A18" s="84">
        <v>15</v>
      </c>
      <c r="B18" s="220" t="str">
        <f t="shared" si="1"/>
        <v>Disk-3</v>
      </c>
      <c r="C18" s="193">
        <v>678</v>
      </c>
      <c r="D18" s="193"/>
      <c r="E18" s="194">
        <v>31556</v>
      </c>
      <c r="F18" s="195" t="s">
        <v>444</v>
      </c>
      <c r="G18" s="200" t="s">
        <v>431</v>
      </c>
      <c r="H18" s="196" t="s">
        <v>445</v>
      </c>
      <c r="I18" s="197"/>
      <c r="J18" s="198" t="s">
        <v>454</v>
      </c>
      <c r="K18" s="198" t="s">
        <v>455</v>
      </c>
      <c r="L18" s="199">
        <v>3</v>
      </c>
    </row>
    <row r="19" spans="1:12" s="141" customFormat="1" ht="28.5" customHeight="1">
      <c r="A19" s="84">
        <v>16</v>
      </c>
      <c r="B19" s="220" t="str">
        <f t="shared" si="1"/>
        <v>Cirit-3</v>
      </c>
      <c r="C19" s="193">
        <v>688</v>
      </c>
      <c r="D19" s="193"/>
      <c r="E19" s="194">
        <v>35135</v>
      </c>
      <c r="F19" s="195" t="s">
        <v>446</v>
      </c>
      <c r="G19" s="200" t="s">
        <v>431</v>
      </c>
      <c r="H19" s="196" t="s">
        <v>447</v>
      </c>
      <c r="I19" s="197"/>
      <c r="J19" s="198" t="s">
        <v>454</v>
      </c>
      <c r="K19" s="198" t="s">
        <v>455</v>
      </c>
      <c r="L19" s="199">
        <v>3</v>
      </c>
    </row>
    <row r="20" spans="1:12" s="141" customFormat="1" ht="28.5" customHeight="1">
      <c r="A20" s="84">
        <v>17</v>
      </c>
      <c r="B20" s="220" t="str">
        <f t="shared" si="1"/>
        <v>Gülle-3</v>
      </c>
      <c r="C20" s="193">
        <v>678</v>
      </c>
      <c r="D20" s="193"/>
      <c r="E20" s="194">
        <v>31556</v>
      </c>
      <c r="F20" s="195" t="s">
        <v>444</v>
      </c>
      <c r="G20" s="200" t="s">
        <v>431</v>
      </c>
      <c r="H20" s="196" t="s">
        <v>448</v>
      </c>
      <c r="I20" s="197"/>
      <c r="J20" s="198" t="s">
        <v>454</v>
      </c>
      <c r="K20" s="198" t="s">
        <v>455</v>
      </c>
      <c r="L20" s="199">
        <v>3</v>
      </c>
    </row>
    <row r="21" spans="1:12" s="141" customFormat="1" ht="28.5" customHeight="1">
      <c r="A21" s="84">
        <v>18</v>
      </c>
      <c r="B21" s="348" t="str">
        <f t="shared" si="1"/>
        <v>Çekiç-3</v>
      </c>
      <c r="C21" s="340">
        <v>683</v>
      </c>
      <c r="D21" s="340"/>
      <c r="E21" s="341">
        <v>34822</v>
      </c>
      <c r="F21" s="342" t="s">
        <v>449</v>
      </c>
      <c r="G21" s="343" t="s">
        <v>431</v>
      </c>
      <c r="H21" s="344" t="s">
        <v>450</v>
      </c>
      <c r="I21" s="345"/>
      <c r="J21" s="198" t="s">
        <v>454</v>
      </c>
      <c r="K21" s="198" t="s">
        <v>455</v>
      </c>
      <c r="L21" s="199">
        <v>3</v>
      </c>
    </row>
    <row r="22" spans="1:12" s="141" customFormat="1" ht="79.5" customHeight="1">
      <c r="A22" s="84">
        <v>19</v>
      </c>
      <c r="B22" s="348" t="str">
        <f aca="true" t="shared" si="2" ref="B22:B33">CONCATENATE(H22,"-",J22,"-",K22)</f>
        <v>4X100M-1-6</v>
      </c>
      <c r="C22" s="340" t="s">
        <v>586</v>
      </c>
      <c r="D22" s="340"/>
      <c r="E22" s="341" t="s">
        <v>479</v>
      </c>
      <c r="F22" s="342" t="s">
        <v>585</v>
      </c>
      <c r="G22" s="343" t="s">
        <v>431</v>
      </c>
      <c r="H22" s="344" t="s">
        <v>303</v>
      </c>
      <c r="I22" s="345"/>
      <c r="J22" s="198" t="s">
        <v>454</v>
      </c>
      <c r="K22" s="198" t="s">
        <v>455</v>
      </c>
      <c r="L22" s="199">
        <v>3</v>
      </c>
    </row>
    <row r="23" spans="1:12" s="141" customFormat="1" ht="93.75" customHeight="1" thickBot="1">
      <c r="A23" s="84">
        <v>20</v>
      </c>
      <c r="B23" s="231" t="str">
        <f t="shared" si="2"/>
        <v>4X400M-1-6</v>
      </c>
      <c r="C23" s="222" t="s">
        <v>451</v>
      </c>
      <c r="D23" s="222"/>
      <c r="E23" s="223" t="s">
        <v>452</v>
      </c>
      <c r="F23" s="224" t="s">
        <v>453</v>
      </c>
      <c r="G23" s="224" t="s">
        <v>431</v>
      </c>
      <c r="H23" s="226" t="s">
        <v>304</v>
      </c>
      <c r="I23" s="227"/>
      <c r="J23" s="198" t="s">
        <v>454</v>
      </c>
      <c r="K23" s="198" t="s">
        <v>455</v>
      </c>
      <c r="L23" s="199">
        <v>3</v>
      </c>
    </row>
    <row r="24" spans="1:12" s="221" customFormat="1" ht="28.5" customHeight="1">
      <c r="A24" s="84">
        <v>21</v>
      </c>
      <c r="B24" s="230" t="str">
        <f t="shared" si="2"/>
        <v>110m.Eng-1-5</v>
      </c>
      <c r="C24" s="350">
        <v>696</v>
      </c>
      <c r="D24" s="350"/>
      <c r="E24" s="351">
        <v>33521</v>
      </c>
      <c r="F24" s="352" t="s">
        <v>467</v>
      </c>
      <c r="G24" s="353" t="s">
        <v>468</v>
      </c>
      <c r="H24" s="354" t="s">
        <v>456</v>
      </c>
      <c r="I24" s="355"/>
      <c r="J24" s="356" t="s">
        <v>454</v>
      </c>
      <c r="K24" s="356" t="s">
        <v>482</v>
      </c>
      <c r="L24" s="357">
        <v>4</v>
      </c>
    </row>
    <row r="25" spans="1:12" s="221" customFormat="1" ht="28.5" customHeight="1">
      <c r="A25" s="84">
        <v>22</v>
      </c>
      <c r="B25" s="220" t="str">
        <f t="shared" si="2"/>
        <v>100m-1-5</v>
      </c>
      <c r="C25" s="136">
        <v>695</v>
      </c>
      <c r="D25" s="136"/>
      <c r="E25" s="358">
        <v>33470</v>
      </c>
      <c r="F25" s="359" t="s">
        <v>469</v>
      </c>
      <c r="G25" s="360" t="s">
        <v>468</v>
      </c>
      <c r="H25" s="361" t="s">
        <v>457</v>
      </c>
      <c r="I25" s="164"/>
      <c r="J25" s="356" t="s">
        <v>454</v>
      </c>
      <c r="K25" s="356" t="s">
        <v>482</v>
      </c>
      <c r="L25" s="357">
        <v>4</v>
      </c>
    </row>
    <row r="26" spans="1:12" s="221" customFormat="1" ht="28.5" customHeight="1">
      <c r="A26" s="84">
        <v>23</v>
      </c>
      <c r="B26" s="220" t="str">
        <f t="shared" si="2"/>
        <v>200m-1-5</v>
      </c>
      <c r="C26" s="136">
        <v>703</v>
      </c>
      <c r="D26" s="136"/>
      <c r="E26" s="358">
        <v>32509</v>
      </c>
      <c r="F26" s="359" t="s">
        <v>470</v>
      </c>
      <c r="G26" s="360" t="s">
        <v>468</v>
      </c>
      <c r="H26" s="361" t="s">
        <v>458</v>
      </c>
      <c r="I26" s="164"/>
      <c r="J26" s="356" t="s">
        <v>454</v>
      </c>
      <c r="K26" s="356" t="s">
        <v>482</v>
      </c>
      <c r="L26" s="357">
        <v>4</v>
      </c>
    </row>
    <row r="27" spans="1:12" s="221" customFormat="1" ht="28.5" customHeight="1">
      <c r="A27" s="84">
        <v>24</v>
      </c>
      <c r="B27" s="220" t="str">
        <f t="shared" si="2"/>
        <v>400m-1-5</v>
      </c>
      <c r="C27" s="136">
        <v>703</v>
      </c>
      <c r="D27" s="136"/>
      <c r="E27" s="358">
        <v>32509</v>
      </c>
      <c r="F27" s="359" t="s">
        <v>470</v>
      </c>
      <c r="G27" s="360" t="s">
        <v>468</v>
      </c>
      <c r="H27" s="361" t="s">
        <v>459</v>
      </c>
      <c r="I27" s="164"/>
      <c r="J27" s="356" t="s">
        <v>454</v>
      </c>
      <c r="K27" s="356" t="s">
        <v>482</v>
      </c>
      <c r="L27" s="357">
        <v>4</v>
      </c>
    </row>
    <row r="28" spans="1:12" s="221" customFormat="1" ht="28.5" customHeight="1">
      <c r="A28" s="84">
        <v>25</v>
      </c>
      <c r="B28" s="220" t="str">
        <f t="shared" si="2"/>
        <v>400m.Eng-1-5</v>
      </c>
      <c r="C28" s="136">
        <v>696</v>
      </c>
      <c r="D28" s="136"/>
      <c r="E28" s="358">
        <v>33521</v>
      </c>
      <c r="F28" s="359" t="s">
        <v>467</v>
      </c>
      <c r="G28" s="360" t="s">
        <v>468</v>
      </c>
      <c r="H28" s="361" t="s">
        <v>460</v>
      </c>
      <c r="I28" s="164"/>
      <c r="J28" s="356" t="s">
        <v>454</v>
      </c>
      <c r="K28" s="356" t="s">
        <v>482</v>
      </c>
      <c r="L28" s="357">
        <v>4</v>
      </c>
    </row>
    <row r="29" spans="1:12" s="221" customFormat="1" ht="28.5" customHeight="1">
      <c r="A29" s="84">
        <v>26</v>
      </c>
      <c r="B29" s="220" t="str">
        <f t="shared" si="2"/>
        <v>800m-1-5</v>
      </c>
      <c r="C29" s="136">
        <v>694</v>
      </c>
      <c r="D29" s="136"/>
      <c r="E29" s="358"/>
      <c r="F29" s="359" t="s">
        <v>471</v>
      </c>
      <c r="G29" s="360" t="s">
        <v>468</v>
      </c>
      <c r="H29" s="361" t="s">
        <v>461</v>
      </c>
      <c r="I29" s="164"/>
      <c r="J29" s="356" t="s">
        <v>454</v>
      </c>
      <c r="K29" s="356" t="s">
        <v>482</v>
      </c>
      <c r="L29" s="357">
        <v>4</v>
      </c>
    </row>
    <row r="30" spans="1:12" s="221" customFormat="1" ht="28.5" customHeight="1">
      <c r="A30" s="84">
        <v>27</v>
      </c>
      <c r="B30" s="220" t="str">
        <f t="shared" si="2"/>
        <v>1500m-1-5</v>
      </c>
      <c r="C30" s="136">
        <v>702</v>
      </c>
      <c r="D30" s="136"/>
      <c r="E30" s="358">
        <v>32694</v>
      </c>
      <c r="F30" s="359" t="s">
        <v>472</v>
      </c>
      <c r="G30" s="360" t="s">
        <v>468</v>
      </c>
      <c r="H30" s="361" t="s">
        <v>462</v>
      </c>
      <c r="I30" s="164"/>
      <c r="J30" s="356" t="s">
        <v>454</v>
      </c>
      <c r="K30" s="356" t="s">
        <v>482</v>
      </c>
      <c r="L30" s="357">
        <v>4</v>
      </c>
    </row>
    <row r="31" spans="1:12" s="221" customFormat="1" ht="28.5" customHeight="1">
      <c r="A31" s="84">
        <v>28</v>
      </c>
      <c r="B31" s="220" t="str">
        <f t="shared" si="2"/>
        <v>3000m-1-5</v>
      </c>
      <c r="C31" s="136">
        <v>702</v>
      </c>
      <c r="D31" s="136"/>
      <c r="E31" s="358">
        <v>32694</v>
      </c>
      <c r="F31" s="359" t="s">
        <v>472</v>
      </c>
      <c r="G31" s="360" t="s">
        <v>468</v>
      </c>
      <c r="H31" s="361" t="s">
        <v>463</v>
      </c>
      <c r="I31" s="164"/>
      <c r="J31" s="356" t="s">
        <v>454</v>
      </c>
      <c r="K31" s="356" t="s">
        <v>482</v>
      </c>
      <c r="L31" s="357">
        <v>4</v>
      </c>
    </row>
    <row r="32" spans="1:12" s="221" customFormat="1" ht="28.5" customHeight="1">
      <c r="A32" s="84">
        <v>29</v>
      </c>
      <c r="B32" s="220" t="str">
        <f t="shared" si="2"/>
        <v>3000m.Eng-1-5</v>
      </c>
      <c r="C32" s="136">
        <v>698</v>
      </c>
      <c r="D32" s="136"/>
      <c r="E32" s="358">
        <v>33538</v>
      </c>
      <c r="F32" s="359" t="s">
        <v>473</v>
      </c>
      <c r="G32" s="360" t="s">
        <v>468</v>
      </c>
      <c r="H32" s="361" t="s">
        <v>464</v>
      </c>
      <c r="I32" s="164"/>
      <c r="J32" s="356" t="s">
        <v>454</v>
      </c>
      <c r="K32" s="356" t="s">
        <v>482</v>
      </c>
      <c r="L32" s="357">
        <v>4</v>
      </c>
    </row>
    <row r="33" spans="1:12" s="221" customFormat="1" ht="28.5" customHeight="1">
      <c r="A33" s="84">
        <v>30</v>
      </c>
      <c r="B33" s="220" t="str">
        <f t="shared" si="2"/>
        <v>5000m-1-5</v>
      </c>
      <c r="C33" s="136">
        <v>698</v>
      </c>
      <c r="D33" s="136"/>
      <c r="E33" s="358">
        <v>33538</v>
      </c>
      <c r="F33" s="359" t="s">
        <v>473</v>
      </c>
      <c r="G33" s="360" t="s">
        <v>468</v>
      </c>
      <c r="H33" s="361" t="s">
        <v>465</v>
      </c>
      <c r="I33" s="164"/>
      <c r="J33" s="356" t="s">
        <v>454</v>
      </c>
      <c r="K33" s="356" t="s">
        <v>482</v>
      </c>
      <c r="L33" s="357">
        <v>4</v>
      </c>
    </row>
    <row r="34" spans="1:12" s="221" customFormat="1" ht="28.5" customHeight="1">
      <c r="A34" s="84">
        <v>31</v>
      </c>
      <c r="B34" s="220" t="str">
        <f aca="true" t="shared" si="3" ref="B34:B41">CONCATENATE(H34,"-",L34)</f>
        <v>Uzun-4</v>
      </c>
      <c r="C34" s="136">
        <v>695</v>
      </c>
      <c r="D34" s="136"/>
      <c r="E34" s="358">
        <v>33470</v>
      </c>
      <c r="F34" s="359" t="s">
        <v>469</v>
      </c>
      <c r="G34" s="360" t="s">
        <v>468</v>
      </c>
      <c r="H34" s="361" t="s">
        <v>439</v>
      </c>
      <c r="I34" s="164"/>
      <c r="J34" s="356" t="s">
        <v>454</v>
      </c>
      <c r="K34" s="356" t="s">
        <v>482</v>
      </c>
      <c r="L34" s="357">
        <v>4</v>
      </c>
    </row>
    <row r="35" spans="1:12" s="221" customFormat="1" ht="28.5" customHeight="1">
      <c r="A35" s="84">
        <v>32</v>
      </c>
      <c r="B35" s="220" t="str">
        <f t="shared" si="3"/>
        <v>ÜçAdım-4</v>
      </c>
      <c r="C35" s="136">
        <v>697</v>
      </c>
      <c r="D35" s="136"/>
      <c r="E35" s="358">
        <v>31185</v>
      </c>
      <c r="F35" s="359" t="s">
        <v>474</v>
      </c>
      <c r="G35" s="360" t="s">
        <v>468</v>
      </c>
      <c r="H35" s="361" t="s">
        <v>466</v>
      </c>
      <c r="I35" s="164"/>
      <c r="J35" s="356" t="s">
        <v>454</v>
      </c>
      <c r="K35" s="356" t="s">
        <v>482</v>
      </c>
      <c r="L35" s="357">
        <v>4</v>
      </c>
    </row>
    <row r="36" spans="1:12" s="221" customFormat="1" ht="28.5" customHeight="1">
      <c r="A36" s="84">
        <v>33</v>
      </c>
      <c r="B36" s="220" t="str">
        <f t="shared" si="3"/>
        <v>Yüksek-4</v>
      </c>
      <c r="C36" s="136">
        <v>697</v>
      </c>
      <c r="D36" s="136"/>
      <c r="E36" s="358">
        <v>31185</v>
      </c>
      <c r="F36" s="359" t="s">
        <v>474</v>
      </c>
      <c r="G36" s="360" t="s">
        <v>468</v>
      </c>
      <c r="H36" s="361" t="s">
        <v>441</v>
      </c>
      <c r="I36" s="164"/>
      <c r="J36" s="356" t="s">
        <v>454</v>
      </c>
      <c r="K36" s="356" t="s">
        <v>482</v>
      </c>
      <c r="L36" s="357">
        <v>4</v>
      </c>
    </row>
    <row r="37" spans="1:12" s="221" customFormat="1" ht="28.5" customHeight="1">
      <c r="A37" s="84">
        <v>34</v>
      </c>
      <c r="B37" s="220" t="str">
        <f t="shared" si="3"/>
        <v>Sırık-4</v>
      </c>
      <c r="C37" s="136">
        <v>704</v>
      </c>
      <c r="D37" s="136"/>
      <c r="E37" s="358">
        <v>34043</v>
      </c>
      <c r="F37" s="359" t="s">
        <v>475</v>
      </c>
      <c r="G37" s="360" t="s">
        <v>468</v>
      </c>
      <c r="H37" s="361" t="s">
        <v>443</v>
      </c>
      <c r="I37" s="164"/>
      <c r="J37" s="356" t="s">
        <v>454</v>
      </c>
      <c r="K37" s="356" t="s">
        <v>482</v>
      </c>
      <c r="L37" s="357">
        <v>4</v>
      </c>
    </row>
    <row r="38" spans="1:12" s="141" customFormat="1" ht="28.5" customHeight="1">
      <c r="A38" s="84">
        <v>35</v>
      </c>
      <c r="B38" s="220" t="str">
        <f t="shared" si="3"/>
        <v>Disk-4</v>
      </c>
      <c r="C38" s="136">
        <v>693</v>
      </c>
      <c r="D38" s="136"/>
      <c r="E38" s="358">
        <v>31778</v>
      </c>
      <c r="F38" s="359" t="s">
        <v>478</v>
      </c>
      <c r="G38" s="360" t="s">
        <v>468</v>
      </c>
      <c r="H38" s="361" t="s">
        <v>445</v>
      </c>
      <c r="I38" s="164"/>
      <c r="J38" s="356" t="s">
        <v>454</v>
      </c>
      <c r="K38" s="356" t="s">
        <v>482</v>
      </c>
      <c r="L38" s="357">
        <v>4</v>
      </c>
    </row>
    <row r="39" spans="1:12" s="141" customFormat="1" ht="28.5" customHeight="1">
      <c r="A39" s="84">
        <v>36</v>
      </c>
      <c r="B39" s="220" t="str">
        <f t="shared" si="3"/>
        <v>Cirit-4</v>
      </c>
      <c r="C39" s="136">
        <v>754</v>
      </c>
      <c r="D39" s="136"/>
      <c r="E39" s="358">
        <v>31778</v>
      </c>
      <c r="F39" s="359" t="s">
        <v>477</v>
      </c>
      <c r="G39" s="360" t="s">
        <v>468</v>
      </c>
      <c r="H39" s="361" t="s">
        <v>447</v>
      </c>
      <c r="I39" s="164"/>
      <c r="J39" s="356" t="s">
        <v>454</v>
      </c>
      <c r="K39" s="356" t="s">
        <v>482</v>
      </c>
      <c r="L39" s="357">
        <v>4</v>
      </c>
    </row>
    <row r="40" spans="1:12" s="141" customFormat="1" ht="28.5" customHeight="1">
      <c r="A40" s="84">
        <v>37</v>
      </c>
      <c r="B40" s="220" t="str">
        <f t="shared" si="3"/>
        <v>Gülle-4</v>
      </c>
      <c r="C40" s="136">
        <v>693</v>
      </c>
      <c r="D40" s="136"/>
      <c r="E40" s="358">
        <v>31778</v>
      </c>
      <c r="F40" s="359" t="s">
        <v>478</v>
      </c>
      <c r="G40" s="360" t="s">
        <v>468</v>
      </c>
      <c r="H40" s="361" t="s">
        <v>448</v>
      </c>
      <c r="I40" s="164"/>
      <c r="J40" s="356" t="s">
        <v>454</v>
      </c>
      <c r="K40" s="356" t="s">
        <v>482</v>
      </c>
      <c r="L40" s="357">
        <v>4</v>
      </c>
    </row>
    <row r="41" spans="1:12" s="141" customFormat="1" ht="28.5" customHeight="1">
      <c r="A41" s="84">
        <v>38</v>
      </c>
      <c r="B41" s="230" t="str">
        <f t="shared" si="3"/>
        <v>Çekiç-4</v>
      </c>
      <c r="C41" s="350">
        <v>701</v>
      </c>
      <c r="D41" s="350"/>
      <c r="E41" s="351">
        <v>33946</v>
      </c>
      <c r="F41" s="352" t="s">
        <v>476</v>
      </c>
      <c r="G41" s="353" t="s">
        <v>468</v>
      </c>
      <c r="H41" s="354" t="s">
        <v>450</v>
      </c>
      <c r="I41" s="355"/>
      <c r="J41" s="356" t="s">
        <v>454</v>
      </c>
      <c r="K41" s="356" t="s">
        <v>482</v>
      </c>
      <c r="L41" s="357">
        <v>4</v>
      </c>
    </row>
    <row r="42" spans="1:12" s="141" customFormat="1" ht="78" customHeight="1">
      <c r="A42" s="84">
        <v>39</v>
      </c>
      <c r="B42" s="220" t="str">
        <f aca="true" t="shared" si="4" ref="B42:B53">CONCATENATE(H42,"-",J42,"-",K42)</f>
        <v>4X100M-1-5</v>
      </c>
      <c r="C42" s="136" t="s">
        <v>588</v>
      </c>
      <c r="D42" s="136"/>
      <c r="E42" s="358" t="s">
        <v>479</v>
      </c>
      <c r="F42" s="359" t="s">
        <v>587</v>
      </c>
      <c r="G42" s="353" t="s">
        <v>468</v>
      </c>
      <c r="H42" s="361" t="s">
        <v>303</v>
      </c>
      <c r="I42" s="164"/>
      <c r="J42" s="356" t="s">
        <v>454</v>
      </c>
      <c r="K42" s="356" t="s">
        <v>482</v>
      </c>
      <c r="L42" s="357">
        <v>4</v>
      </c>
    </row>
    <row r="43" spans="1:12" s="141" customFormat="1" ht="78" customHeight="1">
      <c r="A43" s="84">
        <v>40</v>
      </c>
      <c r="B43" s="220" t="str">
        <f t="shared" si="4"/>
        <v>4X400M-1-5</v>
      </c>
      <c r="C43" s="136" t="s">
        <v>480</v>
      </c>
      <c r="D43" s="136"/>
      <c r="E43" s="358" t="s">
        <v>479</v>
      </c>
      <c r="F43" s="359" t="s">
        <v>481</v>
      </c>
      <c r="G43" s="353" t="s">
        <v>468</v>
      </c>
      <c r="H43" s="361" t="s">
        <v>304</v>
      </c>
      <c r="I43" s="164"/>
      <c r="J43" s="356" t="s">
        <v>454</v>
      </c>
      <c r="K43" s="356" t="s">
        <v>482</v>
      </c>
      <c r="L43" s="357">
        <v>4</v>
      </c>
    </row>
    <row r="44" spans="1:12" s="141" customFormat="1" ht="28.5" customHeight="1">
      <c r="A44" s="84">
        <v>41</v>
      </c>
      <c r="B44" s="220" t="str">
        <f t="shared" si="4"/>
        <v>110m.Eng-1-3</v>
      </c>
      <c r="C44" s="193">
        <v>711</v>
      </c>
      <c r="D44" s="193"/>
      <c r="E44" s="194">
        <v>31732</v>
      </c>
      <c r="F44" s="195" t="s">
        <v>483</v>
      </c>
      <c r="G44" s="200" t="s">
        <v>484</v>
      </c>
      <c r="H44" s="196" t="s">
        <v>456</v>
      </c>
      <c r="I44" s="197"/>
      <c r="J44" s="198" t="s">
        <v>454</v>
      </c>
      <c r="K44" s="198" t="s">
        <v>499</v>
      </c>
      <c r="L44" s="199">
        <v>2</v>
      </c>
    </row>
    <row r="45" spans="1:12" s="141" customFormat="1" ht="28.5" customHeight="1">
      <c r="A45" s="84">
        <v>42</v>
      </c>
      <c r="B45" s="220" t="str">
        <f t="shared" si="4"/>
        <v>100m-1-3</v>
      </c>
      <c r="C45" s="193">
        <v>705</v>
      </c>
      <c r="D45" s="193"/>
      <c r="E45" s="194">
        <v>33986</v>
      </c>
      <c r="F45" s="195" t="s">
        <v>485</v>
      </c>
      <c r="G45" s="200" t="s">
        <v>484</v>
      </c>
      <c r="H45" s="196" t="s">
        <v>457</v>
      </c>
      <c r="I45" s="197"/>
      <c r="J45" s="198" t="s">
        <v>454</v>
      </c>
      <c r="K45" s="198" t="s">
        <v>499</v>
      </c>
      <c r="L45" s="199">
        <v>2</v>
      </c>
    </row>
    <row r="46" spans="1:12" s="141" customFormat="1" ht="28.5" customHeight="1">
      <c r="A46" s="84">
        <v>43</v>
      </c>
      <c r="B46" s="220" t="str">
        <f t="shared" si="4"/>
        <v>200m-1-3</v>
      </c>
      <c r="C46" s="193">
        <v>705</v>
      </c>
      <c r="D46" s="193"/>
      <c r="E46" s="194">
        <v>33986</v>
      </c>
      <c r="F46" s="195" t="s">
        <v>485</v>
      </c>
      <c r="G46" s="200" t="s">
        <v>484</v>
      </c>
      <c r="H46" s="196" t="s">
        <v>458</v>
      </c>
      <c r="I46" s="197"/>
      <c r="J46" s="198" t="s">
        <v>454</v>
      </c>
      <c r="K46" s="198" t="s">
        <v>499</v>
      </c>
      <c r="L46" s="199">
        <v>2</v>
      </c>
    </row>
    <row r="47" spans="1:12" s="141" customFormat="1" ht="28.5" customHeight="1">
      <c r="A47" s="84">
        <v>44</v>
      </c>
      <c r="B47" s="220" t="str">
        <f t="shared" si="4"/>
        <v>400m-1-3</v>
      </c>
      <c r="C47" s="193">
        <v>709</v>
      </c>
      <c r="D47" s="193"/>
      <c r="E47" s="194">
        <v>33604</v>
      </c>
      <c r="F47" s="195" t="s">
        <v>486</v>
      </c>
      <c r="G47" s="200" t="s">
        <v>484</v>
      </c>
      <c r="H47" s="196" t="s">
        <v>459</v>
      </c>
      <c r="I47" s="197"/>
      <c r="J47" s="198" t="s">
        <v>454</v>
      </c>
      <c r="K47" s="198" t="s">
        <v>499</v>
      </c>
      <c r="L47" s="199">
        <v>2</v>
      </c>
    </row>
    <row r="48" spans="1:12" s="141" customFormat="1" ht="28.5" customHeight="1">
      <c r="A48" s="84">
        <v>45</v>
      </c>
      <c r="B48" s="220" t="str">
        <f t="shared" si="4"/>
        <v>400m.Eng-1-3</v>
      </c>
      <c r="C48" s="193">
        <v>711</v>
      </c>
      <c r="D48" s="193"/>
      <c r="E48" s="194">
        <v>31732</v>
      </c>
      <c r="F48" s="195" t="s">
        <v>483</v>
      </c>
      <c r="G48" s="200" t="s">
        <v>484</v>
      </c>
      <c r="H48" s="196" t="s">
        <v>460</v>
      </c>
      <c r="I48" s="197"/>
      <c r="J48" s="198" t="s">
        <v>454</v>
      </c>
      <c r="K48" s="198" t="s">
        <v>499</v>
      </c>
      <c r="L48" s="199">
        <v>2</v>
      </c>
    </row>
    <row r="49" spans="1:12" s="141" customFormat="1" ht="28.5" customHeight="1">
      <c r="A49" s="84">
        <v>46</v>
      </c>
      <c r="B49" s="220" t="str">
        <f t="shared" si="4"/>
        <v>800m-1-3</v>
      </c>
      <c r="C49" s="193">
        <v>718</v>
      </c>
      <c r="D49" s="193"/>
      <c r="E49" s="194">
        <v>32878</v>
      </c>
      <c r="F49" s="195" t="s">
        <v>487</v>
      </c>
      <c r="G49" s="200" t="s">
        <v>484</v>
      </c>
      <c r="H49" s="196" t="s">
        <v>461</v>
      </c>
      <c r="I49" s="197"/>
      <c r="J49" s="198" t="s">
        <v>454</v>
      </c>
      <c r="K49" s="198" t="s">
        <v>499</v>
      </c>
      <c r="L49" s="199">
        <v>2</v>
      </c>
    </row>
    <row r="50" spans="1:12" s="141" customFormat="1" ht="28.5" customHeight="1">
      <c r="A50" s="84">
        <v>47</v>
      </c>
      <c r="B50" s="220" t="str">
        <f t="shared" si="4"/>
        <v>1500m-1-3</v>
      </c>
      <c r="C50" s="193">
        <v>717</v>
      </c>
      <c r="D50" s="193"/>
      <c r="E50" s="194">
        <v>33604</v>
      </c>
      <c r="F50" s="195" t="s">
        <v>488</v>
      </c>
      <c r="G50" s="200" t="s">
        <v>484</v>
      </c>
      <c r="H50" s="196" t="s">
        <v>462</v>
      </c>
      <c r="I50" s="197"/>
      <c r="J50" s="198" t="s">
        <v>454</v>
      </c>
      <c r="K50" s="198" t="s">
        <v>499</v>
      </c>
      <c r="L50" s="199">
        <v>2</v>
      </c>
    </row>
    <row r="51" spans="1:12" s="141" customFormat="1" ht="28.5" customHeight="1">
      <c r="A51" s="84">
        <v>48</v>
      </c>
      <c r="B51" s="220" t="str">
        <f t="shared" si="4"/>
        <v>3000m-1-3</v>
      </c>
      <c r="C51" s="193">
        <v>717</v>
      </c>
      <c r="D51" s="193"/>
      <c r="E51" s="194">
        <v>33604</v>
      </c>
      <c r="F51" s="195" t="s">
        <v>488</v>
      </c>
      <c r="G51" s="200" t="s">
        <v>484</v>
      </c>
      <c r="H51" s="196" t="s">
        <v>463</v>
      </c>
      <c r="I51" s="197"/>
      <c r="J51" s="198" t="s">
        <v>454</v>
      </c>
      <c r="K51" s="198" t="s">
        <v>499</v>
      </c>
      <c r="L51" s="199">
        <v>2</v>
      </c>
    </row>
    <row r="52" spans="1:12" s="141" customFormat="1" ht="28.5" customHeight="1">
      <c r="A52" s="84">
        <v>49</v>
      </c>
      <c r="B52" s="220" t="str">
        <f t="shared" si="4"/>
        <v>3000m.Eng-1-3</v>
      </c>
      <c r="C52" s="193">
        <v>714</v>
      </c>
      <c r="D52" s="193"/>
      <c r="E52" s="194">
        <v>33124</v>
      </c>
      <c r="F52" s="195" t="s">
        <v>489</v>
      </c>
      <c r="G52" s="200" t="s">
        <v>484</v>
      </c>
      <c r="H52" s="196" t="s">
        <v>464</v>
      </c>
      <c r="I52" s="197"/>
      <c r="J52" s="198" t="s">
        <v>454</v>
      </c>
      <c r="K52" s="198" t="s">
        <v>499</v>
      </c>
      <c r="L52" s="199">
        <v>2</v>
      </c>
    </row>
    <row r="53" spans="1:12" s="141" customFormat="1" ht="28.5" customHeight="1">
      <c r="A53" s="84">
        <v>50</v>
      </c>
      <c r="B53" s="220" t="str">
        <f t="shared" si="4"/>
        <v>5000m-1-3</v>
      </c>
      <c r="C53" s="193">
        <v>708</v>
      </c>
      <c r="D53" s="193"/>
      <c r="E53" s="194">
        <v>31990</v>
      </c>
      <c r="F53" s="195" t="s">
        <v>490</v>
      </c>
      <c r="G53" s="200" t="s">
        <v>484</v>
      </c>
      <c r="H53" s="196" t="s">
        <v>465</v>
      </c>
      <c r="I53" s="197"/>
      <c r="J53" s="198" t="s">
        <v>454</v>
      </c>
      <c r="K53" s="198" t="s">
        <v>499</v>
      </c>
      <c r="L53" s="199">
        <v>2</v>
      </c>
    </row>
    <row r="54" spans="1:12" s="141" customFormat="1" ht="28.5" customHeight="1">
      <c r="A54" s="84">
        <v>51</v>
      </c>
      <c r="B54" s="220" t="str">
        <f aca="true" t="shared" si="5" ref="B54:B61">CONCATENATE(H54,"-",L54)</f>
        <v>Uzun-2</v>
      </c>
      <c r="C54" s="193">
        <v>707</v>
      </c>
      <c r="D54" s="193"/>
      <c r="E54" s="194">
        <v>35290</v>
      </c>
      <c r="F54" s="195" t="s">
        <v>491</v>
      </c>
      <c r="G54" s="200" t="s">
        <v>484</v>
      </c>
      <c r="H54" s="196" t="s">
        <v>439</v>
      </c>
      <c r="I54" s="197"/>
      <c r="J54" s="198" t="s">
        <v>454</v>
      </c>
      <c r="K54" s="198" t="s">
        <v>499</v>
      </c>
      <c r="L54" s="199">
        <v>2</v>
      </c>
    </row>
    <row r="55" spans="1:12" s="141" customFormat="1" ht="28.5" customHeight="1">
      <c r="A55" s="84">
        <v>52</v>
      </c>
      <c r="B55" s="220" t="str">
        <f t="shared" si="5"/>
        <v>ÜçAdım-2</v>
      </c>
      <c r="C55" s="193">
        <v>707</v>
      </c>
      <c r="D55" s="193"/>
      <c r="E55" s="194">
        <v>35290</v>
      </c>
      <c r="F55" s="195" t="s">
        <v>491</v>
      </c>
      <c r="G55" s="200" t="s">
        <v>484</v>
      </c>
      <c r="H55" s="196" t="s">
        <v>466</v>
      </c>
      <c r="I55" s="197"/>
      <c r="J55" s="198" t="s">
        <v>454</v>
      </c>
      <c r="K55" s="198" t="s">
        <v>499</v>
      </c>
      <c r="L55" s="199">
        <v>2</v>
      </c>
    </row>
    <row r="56" spans="1:12" s="141" customFormat="1" ht="28.5" customHeight="1">
      <c r="A56" s="84">
        <v>53</v>
      </c>
      <c r="B56" s="220" t="str">
        <f t="shared" si="5"/>
        <v>Yüksek-2</v>
      </c>
      <c r="C56" s="193">
        <v>716</v>
      </c>
      <c r="D56" s="193"/>
      <c r="E56" s="194">
        <v>34814</v>
      </c>
      <c r="F56" s="195" t="s">
        <v>492</v>
      </c>
      <c r="G56" s="200" t="s">
        <v>484</v>
      </c>
      <c r="H56" s="196" t="s">
        <v>441</v>
      </c>
      <c r="I56" s="197"/>
      <c r="J56" s="198" t="s">
        <v>454</v>
      </c>
      <c r="K56" s="198" t="s">
        <v>499</v>
      </c>
      <c r="L56" s="199">
        <v>2</v>
      </c>
    </row>
    <row r="57" spans="1:12" s="141" customFormat="1" ht="28.5" customHeight="1">
      <c r="A57" s="84">
        <v>54</v>
      </c>
      <c r="B57" s="220" t="str">
        <f t="shared" si="5"/>
        <v>Sırık-2</v>
      </c>
      <c r="C57" s="193">
        <v>712</v>
      </c>
      <c r="D57" s="193"/>
      <c r="E57" s="194">
        <v>34919</v>
      </c>
      <c r="F57" s="195" t="s">
        <v>493</v>
      </c>
      <c r="G57" s="200" t="s">
        <v>484</v>
      </c>
      <c r="H57" s="196" t="s">
        <v>443</v>
      </c>
      <c r="I57" s="197"/>
      <c r="J57" s="198" t="s">
        <v>454</v>
      </c>
      <c r="K57" s="198" t="s">
        <v>499</v>
      </c>
      <c r="L57" s="199">
        <v>2</v>
      </c>
    </row>
    <row r="58" spans="1:12" s="141" customFormat="1" ht="28.5" customHeight="1">
      <c r="A58" s="84">
        <v>55</v>
      </c>
      <c r="B58" s="220" t="str">
        <f t="shared" si="5"/>
        <v>Disk-2</v>
      </c>
      <c r="C58" s="193">
        <v>713</v>
      </c>
      <c r="D58" s="193"/>
      <c r="E58" s="194">
        <v>31721</v>
      </c>
      <c r="F58" s="195" t="s">
        <v>494</v>
      </c>
      <c r="G58" s="200" t="s">
        <v>484</v>
      </c>
      <c r="H58" s="196" t="s">
        <v>445</v>
      </c>
      <c r="I58" s="197"/>
      <c r="J58" s="198" t="s">
        <v>454</v>
      </c>
      <c r="K58" s="198" t="s">
        <v>499</v>
      </c>
      <c r="L58" s="199">
        <v>2</v>
      </c>
    </row>
    <row r="59" spans="1:12" s="141" customFormat="1" ht="28.5" customHeight="1">
      <c r="A59" s="84">
        <v>56</v>
      </c>
      <c r="B59" s="220" t="str">
        <f t="shared" si="5"/>
        <v>Cirit-2</v>
      </c>
      <c r="C59" s="193">
        <v>710</v>
      </c>
      <c r="D59" s="193"/>
      <c r="E59" s="194">
        <v>27455</v>
      </c>
      <c r="F59" s="195" t="s">
        <v>495</v>
      </c>
      <c r="G59" s="200" t="s">
        <v>484</v>
      </c>
      <c r="H59" s="196" t="s">
        <v>447</v>
      </c>
      <c r="I59" s="197"/>
      <c r="J59" s="198" t="s">
        <v>454</v>
      </c>
      <c r="K59" s="198" t="s">
        <v>499</v>
      </c>
      <c r="L59" s="199">
        <v>2</v>
      </c>
    </row>
    <row r="60" spans="1:12" s="141" customFormat="1" ht="28.5" customHeight="1">
      <c r="A60" s="84">
        <v>57</v>
      </c>
      <c r="B60" s="220" t="str">
        <f t="shared" si="5"/>
        <v>Gülle-2</v>
      </c>
      <c r="C60" s="193">
        <v>713</v>
      </c>
      <c r="D60" s="193"/>
      <c r="E60" s="194">
        <v>32452</v>
      </c>
      <c r="F60" s="195" t="s">
        <v>494</v>
      </c>
      <c r="G60" s="200" t="s">
        <v>484</v>
      </c>
      <c r="H60" s="196" t="s">
        <v>448</v>
      </c>
      <c r="I60" s="197"/>
      <c r="J60" s="198" t="s">
        <v>454</v>
      </c>
      <c r="K60" s="198" t="s">
        <v>499</v>
      </c>
      <c r="L60" s="199">
        <v>2</v>
      </c>
    </row>
    <row r="61" spans="1:12" s="141" customFormat="1" ht="28.5" customHeight="1">
      <c r="A61" s="84">
        <v>58</v>
      </c>
      <c r="B61" s="348" t="str">
        <f t="shared" si="5"/>
        <v>Çekiç-2</v>
      </c>
      <c r="C61" s="340">
        <v>706</v>
      </c>
      <c r="D61" s="340"/>
      <c r="E61" s="341">
        <v>35080</v>
      </c>
      <c r="F61" s="342" t="s">
        <v>496</v>
      </c>
      <c r="G61" s="343" t="s">
        <v>484</v>
      </c>
      <c r="H61" s="344" t="s">
        <v>450</v>
      </c>
      <c r="I61" s="345"/>
      <c r="J61" s="198" t="s">
        <v>454</v>
      </c>
      <c r="K61" s="198" t="s">
        <v>499</v>
      </c>
      <c r="L61" s="199">
        <v>2</v>
      </c>
    </row>
    <row r="62" spans="1:12" s="141" customFormat="1" ht="65.25" customHeight="1">
      <c r="A62" s="84">
        <v>59</v>
      </c>
      <c r="B62" s="348" t="str">
        <f aca="true" t="shared" si="6" ref="B62:B73">CONCATENATE(H62,"-",J62,"-",K62)</f>
        <v>4X100M-1-3</v>
      </c>
      <c r="C62" s="340" t="s">
        <v>590</v>
      </c>
      <c r="D62" s="340"/>
      <c r="E62" s="341"/>
      <c r="F62" s="342" t="s">
        <v>589</v>
      </c>
      <c r="G62" s="343" t="s">
        <v>484</v>
      </c>
      <c r="H62" s="344" t="s">
        <v>303</v>
      </c>
      <c r="I62" s="345"/>
      <c r="J62" s="198" t="s">
        <v>454</v>
      </c>
      <c r="K62" s="198" t="s">
        <v>499</v>
      </c>
      <c r="L62" s="199">
        <v>2</v>
      </c>
    </row>
    <row r="63" spans="1:12" s="141" customFormat="1" ht="68.25" customHeight="1" thickBot="1">
      <c r="A63" s="84">
        <v>60</v>
      </c>
      <c r="B63" s="231" t="str">
        <f t="shared" si="6"/>
        <v>4X400M-1-3</v>
      </c>
      <c r="C63" s="222" t="s">
        <v>497</v>
      </c>
      <c r="D63" s="222"/>
      <c r="E63" s="223"/>
      <c r="F63" s="224" t="s">
        <v>498</v>
      </c>
      <c r="G63" s="343" t="s">
        <v>484</v>
      </c>
      <c r="H63" s="226" t="s">
        <v>304</v>
      </c>
      <c r="I63" s="227"/>
      <c r="J63" s="198" t="s">
        <v>454</v>
      </c>
      <c r="K63" s="198" t="s">
        <v>499</v>
      </c>
      <c r="L63" s="199">
        <v>2</v>
      </c>
    </row>
    <row r="64" spans="1:12" s="141" customFormat="1" ht="28.5" customHeight="1">
      <c r="A64" s="84">
        <v>61</v>
      </c>
      <c r="B64" s="230" t="str">
        <f t="shared" si="6"/>
        <v>110m.Eng-1-4</v>
      </c>
      <c r="C64" s="350">
        <v>732</v>
      </c>
      <c r="D64" s="350"/>
      <c r="E64" s="351">
        <v>31248</v>
      </c>
      <c r="F64" s="352" t="s">
        <v>500</v>
      </c>
      <c r="G64" s="353" t="s">
        <v>501</v>
      </c>
      <c r="H64" s="354" t="s">
        <v>456</v>
      </c>
      <c r="I64" s="355"/>
      <c r="J64" s="356" t="s">
        <v>454</v>
      </c>
      <c r="K64" s="356" t="s">
        <v>513</v>
      </c>
      <c r="L64" s="357">
        <v>5</v>
      </c>
    </row>
    <row r="65" spans="1:12" s="141" customFormat="1" ht="28.5" customHeight="1">
      <c r="A65" s="84">
        <v>62</v>
      </c>
      <c r="B65" s="220" t="str">
        <f t="shared" si="6"/>
        <v>100m-1-4</v>
      </c>
      <c r="C65" s="136">
        <v>720</v>
      </c>
      <c r="D65" s="136"/>
      <c r="E65" s="358">
        <v>32912</v>
      </c>
      <c r="F65" s="359" t="s">
        <v>502</v>
      </c>
      <c r="G65" s="360" t="s">
        <v>501</v>
      </c>
      <c r="H65" s="361" t="s">
        <v>457</v>
      </c>
      <c r="I65" s="164"/>
      <c r="J65" s="356" t="s">
        <v>454</v>
      </c>
      <c r="K65" s="356" t="s">
        <v>513</v>
      </c>
      <c r="L65" s="357">
        <v>5</v>
      </c>
    </row>
    <row r="66" spans="1:12" s="141" customFormat="1" ht="28.5" customHeight="1">
      <c r="A66" s="84">
        <v>63</v>
      </c>
      <c r="B66" s="220" t="str">
        <f t="shared" si="6"/>
        <v>200m-1-4</v>
      </c>
      <c r="C66" s="136">
        <v>726</v>
      </c>
      <c r="D66" s="136"/>
      <c r="E66" s="358">
        <v>32912</v>
      </c>
      <c r="F66" s="359" t="s">
        <v>584</v>
      </c>
      <c r="G66" s="360" t="s">
        <v>501</v>
      </c>
      <c r="H66" s="361" t="s">
        <v>458</v>
      </c>
      <c r="I66" s="164"/>
      <c r="J66" s="356" t="s">
        <v>454</v>
      </c>
      <c r="K66" s="356" t="s">
        <v>513</v>
      </c>
      <c r="L66" s="357">
        <v>5</v>
      </c>
    </row>
    <row r="67" spans="1:12" s="141" customFormat="1" ht="28.5" customHeight="1">
      <c r="A67" s="84">
        <v>64</v>
      </c>
      <c r="B67" s="220" t="str">
        <f t="shared" si="6"/>
        <v>400m-1-4</v>
      </c>
      <c r="C67" s="136">
        <v>731</v>
      </c>
      <c r="D67" s="136"/>
      <c r="E67" s="358">
        <v>34754</v>
      </c>
      <c r="F67" s="359" t="s">
        <v>503</v>
      </c>
      <c r="G67" s="360" t="s">
        <v>501</v>
      </c>
      <c r="H67" s="361" t="s">
        <v>459</v>
      </c>
      <c r="I67" s="164"/>
      <c r="J67" s="356" t="s">
        <v>454</v>
      </c>
      <c r="K67" s="356" t="s">
        <v>513</v>
      </c>
      <c r="L67" s="357">
        <v>5</v>
      </c>
    </row>
    <row r="68" spans="1:12" s="141" customFormat="1" ht="28.5" customHeight="1">
      <c r="A68" s="84">
        <v>65</v>
      </c>
      <c r="B68" s="220" t="str">
        <f t="shared" si="6"/>
        <v>400m.Eng-1-4</v>
      </c>
      <c r="C68" s="136">
        <v>731</v>
      </c>
      <c r="D68" s="136"/>
      <c r="E68" s="358">
        <v>34754</v>
      </c>
      <c r="F68" s="359" t="s">
        <v>503</v>
      </c>
      <c r="G68" s="360" t="s">
        <v>501</v>
      </c>
      <c r="H68" s="361" t="s">
        <v>460</v>
      </c>
      <c r="I68" s="164"/>
      <c r="J68" s="356" t="s">
        <v>454</v>
      </c>
      <c r="K68" s="356" t="s">
        <v>513</v>
      </c>
      <c r="L68" s="357">
        <v>5</v>
      </c>
    </row>
    <row r="69" spans="1:12" s="141" customFormat="1" ht="28.5" customHeight="1">
      <c r="A69" s="84">
        <v>66</v>
      </c>
      <c r="B69" s="220" t="str">
        <f t="shared" si="6"/>
        <v>800m-1-4</v>
      </c>
      <c r="C69" s="136">
        <v>734</v>
      </c>
      <c r="D69" s="136"/>
      <c r="E69" s="358">
        <v>34578</v>
      </c>
      <c r="F69" s="359" t="s">
        <v>504</v>
      </c>
      <c r="G69" s="360" t="s">
        <v>501</v>
      </c>
      <c r="H69" s="361" t="s">
        <v>461</v>
      </c>
      <c r="I69" s="164"/>
      <c r="J69" s="356" t="s">
        <v>454</v>
      </c>
      <c r="K69" s="356" t="s">
        <v>513</v>
      </c>
      <c r="L69" s="357">
        <v>5</v>
      </c>
    </row>
    <row r="70" spans="1:12" s="141" customFormat="1" ht="28.5" customHeight="1">
      <c r="A70" s="84">
        <v>67</v>
      </c>
      <c r="B70" s="220" t="str">
        <f t="shared" si="6"/>
        <v>1500m-1-4</v>
      </c>
      <c r="C70" s="136">
        <v>719</v>
      </c>
      <c r="D70" s="136"/>
      <c r="E70" s="358">
        <v>32332</v>
      </c>
      <c r="F70" s="359" t="s">
        <v>505</v>
      </c>
      <c r="G70" s="360" t="s">
        <v>501</v>
      </c>
      <c r="H70" s="361" t="s">
        <v>462</v>
      </c>
      <c r="I70" s="164"/>
      <c r="J70" s="356" t="s">
        <v>454</v>
      </c>
      <c r="K70" s="356" t="s">
        <v>513</v>
      </c>
      <c r="L70" s="357">
        <v>5</v>
      </c>
    </row>
    <row r="71" spans="1:12" s="141" customFormat="1" ht="28.5" customHeight="1">
      <c r="A71" s="84">
        <v>68</v>
      </c>
      <c r="B71" s="220" t="str">
        <f t="shared" si="6"/>
        <v>3000m-1-4</v>
      </c>
      <c r="C71" s="136">
        <v>733</v>
      </c>
      <c r="D71" s="136"/>
      <c r="E71" s="358">
        <v>33557</v>
      </c>
      <c r="F71" s="359" t="s">
        <v>506</v>
      </c>
      <c r="G71" s="360" t="s">
        <v>501</v>
      </c>
      <c r="H71" s="361" t="s">
        <v>463</v>
      </c>
      <c r="I71" s="164"/>
      <c r="J71" s="356" t="s">
        <v>454</v>
      </c>
      <c r="K71" s="356" t="s">
        <v>513</v>
      </c>
      <c r="L71" s="357">
        <v>5</v>
      </c>
    </row>
    <row r="72" spans="1:12" s="141" customFormat="1" ht="28.5" customHeight="1">
      <c r="A72" s="84">
        <v>69</v>
      </c>
      <c r="B72" s="220" t="str">
        <f t="shared" si="6"/>
        <v>3000m.Eng-1-4</v>
      </c>
      <c r="C72" s="136">
        <v>719</v>
      </c>
      <c r="D72" s="136"/>
      <c r="E72" s="358">
        <v>32332</v>
      </c>
      <c r="F72" s="359" t="s">
        <v>505</v>
      </c>
      <c r="G72" s="360" t="s">
        <v>501</v>
      </c>
      <c r="H72" s="361" t="s">
        <v>464</v>
      </c>
      <c r="I72" s="164"/>
      <c r="J72" s="356" t="s">
        <v>454</v>
      </c>
      <c r="K72" s="356" t="s">
        <v>513</v>
      </c>
      <c r="L72" s="357">
        <v>5</v>
      </c>
    </row>
    <row r="73" spans="1:12" s="141" customFormat="1" ht="28.5" customHeight="1">
      <c r="A73" s="84">
        <v>70</v>
      </c>
      <c r="B73" s="220" t="str">
        <f t="shared" si="6"/>
        <v>5000m-1-4</v>
      </c>
      <c r="C73" s="136">
        <v>733</v>
      </c>
      <c r="D73" s="136"/>
      <c r="E73" s="358">
        <v>33557</v>
      </c>
      <c r="F73" s="359" t="s">
        <v>506</v>
      </c>
      <c r="G73" s="360" t="s">
        <v>501</v>
      </c>
      <c r="H73" s="361" t="s">
        <v>465</v>
      </c>
      <c r="I73" s="164"/>
      <c r="J73" s="356" t="s">
        <v>454</v>
      </c>
      <c r="K73" s="356" t="s">
        <v>513</v>
      </c>
      <c r="L73" s="357">
        <v>5</v>
      </c>
    </row>
    <row r="74" spans="1:12" s="141" customFormat="1" ht="28.5" customHeight="1">
      <c r="A74" s="84">
        <v>71</v>
      </c>
      <c r="B74" s="220" t="str">
        <f aca="true" t="shared" si="7" ref="B74:B81">CONCATENATE(H74,"-",L74)</f>
        <v>Uzun-5</v>
      </c>
      <c r="C74" s="350">
        <v>732</v>
      </c>
      <c r="D74" s="350"/>
      <c r="E74" s="351">
        <v>31248</v>
      </c>
      <c r="F74" s="352" t="s">
        <v>500</v>
      </c>
      <c r="G74" s="360" t="s">
        <v>501</v>
      </c>
      <c r="H74" s="361" t="s">
        <v>439</v>
      </c>
      <c r="I74" s="164"/>
      <c r="J74" s="356" t="s">
        <v>454</v>
      </c>
      <c r="K74" s="356" t="s">
        <v>513</v>
      </c>
      <c r="L74" s="357">
        <v>5</v>
      </c>
    </row>
    <row r="75" spans="1:12" s="141" customFormat="1" ht="28.5" customHeight="1">
      <c r="A75" s="84">
        <v>72</v>
      </c>
      <c r="B75" s="220" t="str">
        <f t="shared" si="7"/>
        <v>ÜçAdım-5</v>
      </c>
      <c r="C75" s="136">
        <v>728</v>
      </c>
      <c r="D75" s="136"/>
      <c r="E75" s="358">
        <v>35449</v>
      </c>
      <c r="F75" s="359" t="s">
        <v>507</v>
      </c>
      <c r="G75" s="360" t="s">
        <v>501</v>
      </c>
      <c r="H75" s="361" t="s">
        <v>466</v>
      </c>
      <c r="I75" s="164"/>
      <c r="J75" s="356" t="s">
        <v>454</v>
      </c>
      <c r="K75" s="356" t="s">
        <v>513</v>
      </c>
      <c r="L75" s="357">
        <v>5</v>
      </c>
    </row>
    <row r="76" spans="1:12" s="141" customFormat="1" ht="28.5" customHeight="1">
      <c r="A76" s="84">
        <v>73</v>
      </c>
      <c r="B76" s="220" t="str">
        <f t="shared" si="7"/>
        <v>Yüksek-5</v>
      </c>
      <c r="C76" s="136">
        <v>728</v>
      </c>
      <c r="D76" s="136"/>
      <c r="E76" s="358">
        <v>35449</v>
      </c>
      <c r="F76" s="359" t="s">
        <v>507</v>
      </c>
      <c r="G76" s="360" t="s">
        <v>501</v>
      </c>
      <c r="H76" s="361" t="s">
        <v>441</v>
      </c>
      <c r="I76" s="164"/>
      <c r="J76" s="356" t="s">
        <v>454</v>
      </c>
      <c r="K76" s="356" t="s">
        <v>513</v>
      </c>
      <c r="L76" s="357">
        <v>5</v>
      </c>
    </row>
    <row r="77" spans="1:12" s="141" customFormat="1" ht="28.5" customHeight="1">
      <c r="A77" s="84">
        <v>74</v>
      </c>
      <c r="B77" s="220" t="str">
        <f t="shared" si="7"/>
        <v>Sırık-5</v>
      </c>
      <c r="C77" s="136">
        <v>724</v>
      </c>
      <c r="D77" s="136"/>
      <c r="E77" s="358">
        <v>33241</v>
      </c>
      <c r="F77" s="359" t="s">
        <v>508</v>
      </c>
      <c r="G77" s="360" t="s">
        <v>501</v>
      </c>
      <c r="H77" s="361" t="s">
        <v>443</v>
      </c>
      <c r="I77" s="164"/>
      <c r="J77" s="356" t="s">
        <v>454</v>
      </c>
      <c r="K77" s="356" t="s">
        <v>513</v>
      </c>
      <c r="L77" s="357">
        <v>5</v>
      </c>
    </row>
    <row r="78" spans="1:12" s="141" customFormat="1" ht="28.5" customHeight="1">
      <c r="A78" s="84">
        <v>75</v>
      </c>
      <c r="B78" s="220" t="str">
        <f t="shared" si="7"/>
        <v>Disk-5</v>
      </c>
      <c r="C78" s="136">
        <v>730</v>
      </c>
      <c r="D78" s="136"/>
      <c r="E78" s="358">
        <v>34823</v>
      </c>
      <c r="F78" s="359" t="s">
        <v>509</v>
      </c>
      <c r="G78" s="360" t="s">
        <v>501</v>
      </c>
      <c r="H78" s="361" t="s">
        <v>445</v>
      </c>
      <c r="I78" s="164"/>
      <c r="J78" s="356" t="s">
        <v>454</v>
      </c>
      <c r="K78" s="356" t="s">
        <v>513</v>
      </c>
      <c r="L78" s="357">
        <v>5</v>
      </c>
    </row>
    <row r="79" spans="1:12" s="141" customFormat="1" ht="28.5" customHeight="1">
      <c r="A79" s="84">
        <v>76</v>
      </c>
      <c r="B79" s="220" t="str">
        <f t="shared" si="7"/>
        <v>Cirit-5</v>
      </c>
      <c r="C79" s="136">
        <v>725</v>
      </c>
      <c r="D79" s="136"/>
      <c r="E79" s="358">
        <v>35604</v>
      </c>
      <c r="F79" s="359" t="s">
        <v>510</v>
      </c>
      <c r="G79" s="360" t="s">
        <v>501</v>
      </c>
      <c r="H79" s="361" t="s">
        <v>447</v>
      </c>
      <c r="I79" s="164"/>
      <c r="J79" s="356" t="s">
        <v>454</v>
      </c>
      <c r="K79" s="356" t="s">
        <v>513</v>
      </c>
      <c r="L79" s="357">
        <v>5</v>
      </c>
    </row>
    <row r="80" spans="1:12" s="141" customFormat="1" ht="28.5" customHeight="1">
      <c r="A80" s="84">
        <v>77</v>
      </c>
      <c r="B80" s="220" t="str">
        <f t="shared" si="7"/>
        <v>Gülle-5</v>
      </c>
      <c r="C80" s="136">
        <v>729</v>
      </c>
      <c r="D80" s="136"/>
      <c r="E80" s="358">
        <v>32935</v>
      </c>
      <c r="F80" s="359" t="s">
        <v>511</v>
      </c>
      <c r="G80" s="360" t="s">
        <v>501</v>
      </c>
      <c r="H80" s="361" t="s">
        <v>448</v>
      </c>
      <c r="I80" s="164"/>
      <c r="J80" s="356" t="s">
        <v>454</v>
      </c>
      <c r="K80" s="356" t="s">
        <v>513</v>
      </c>
      <c r="L80" s="357">
        <v>5</v>
      </c>
    </row>
    <row r="81" spans="1:12" s="141" customFormat="1" ht="28.5" customHeight="1">
      <c r="A81" s="84">
        <v>78</v>
      </c>
      <c r="B81" s="230" t="str">
        <f t="shared" si="7"/>
        <v>Çekiç-5</v>
      </c>
      <c r="C81" s="350">
        <v>723</v>
      </c>
      <c r="D81" s="350"/>
      <c r="E81" s="351">
        <v>32874</v>
      </c>
      <c r="F81" s="352" t="s">
        <v>512</v>
      </c>
      <c r="G81" s="353" t="s">
        <v>501</v>
      </c>
      <c r="H81" s="354" t="s">
        <v>450</v>
      </c>
      <c r="I81" s="355"/>
      <c r="J81" s="356" t="s">
        <v>454</v>
      </c>
      <c r="K81" s="356" t="s">
        <v>513</v>
      </c>
      <c r="L81" s="357">
        <v>5</v>
      </c>
    </row>
    <row r="82" spans="1:12" s="141" customFormat="1" ht="81.75" customHeight="1">
      <c r="A82" s="84">
        <v>79</v>
      </c>
      <c r="B82" s="220" t="str">
        <f aca="true" t="shared" si="8" ref="B82:B93">CONCATENATE(H82,"-",J82,"-",K82)</f>
        <v>4X100M-1-4</v>
      </c>
      <c r="C82" s="136" t="s">
        <v>592</v>
      </c>
      <c r="D82" s="136"/>
      <c r="E82" s="358"/>
      <c r="F82" s="359" t="s">
        <v>591</v>
      </c>
      <c r="G82" s="353" t="s">
        <v>501</v>
      </c>
      <c r="H82" s="361" t="s">
        <v>303</v>
      </c>
      <c r="I82" s="164"/>
      <c r="J82" s="356" t="s">
        <v>454</v>
      </c>
      <c r="K82" s="356" t="s">
        <v>513</v>
      </c>
      <c r="L82" s="357">
        <v>5</v>
      </c>
    </row>
    <row r="83" spans="1:12" s="221" customFormat="1" ht="87.75" customHeight="1">
      <c r="A83" s="84">
        <v>80</v>
      </c>
      <c r="B83" s="220" t="str">
        <f t="shared" si="8"/>
        <v>4X400M-1-4</v>
      </c>
      <c r="C83" s="136" t="s">
        <v>514</v>
      </c>
      <c r="D83" s="136"/>
      <c r="E83" s="358"/>
      <c r="F83" s="359" t="s">
        <v>515</v>
      </c>
      <c r="G83" s="353" t="s">
        <v>501</v>
      </c>
      <c r="H83" s="361" t="s">
        <v>304</v>
      </c>
      <c r="I83" s="164"/>
      <c r="J83" s="356" t="s">
        <v>454</v>
      </c>
      <c r="K83" s="356" t="s">
        <v>513</v>
      </c>
      <c r="L83" s="357">
        <v>5</v>
      </c>
    </row>
    <row r="84" spans="1:12" s="221" customFormat="1" ht="28.5" customHeight="1">
      <c r="A84" s="84">
        <v>81</v>
      </c>
      <c r="B84" s="220" t="str">
        <f t="shared" si="8"/>
        <v>110m.Eng-1-7</v>
      </c>
      <c r="C84" s="193">
        <v>744</v>
      </c>
      <c r="D84" s="193"/>
      <c r="E84" s="194">
        <v>35226</v>
      </c>
      <c r="F84" s="195" t="s">
        <v>516</v>
      </c>
      <c r="G84" s="200" t="s">
        <v>517</v>
      </c>
      <c r="H84" s="196" t="s">
        <v>456</v>
      </c>
      <c r="I84" s="197"/>
      <c r="J84" s="198" t="s">
        <v>454</v>
      </c>
      <c r="K84" s="198" t="s">
        <v>532</v>
      </c>
      <c r="L84" s="199">
        <v>1</v>
      </c>
    </row>
    <row r="85" spans="1:12" s="221" customFormat="1" ht="28.5" customHeight="1">
      <c r="A85" s="84">
        <v>82</v>
      </c>
      <c r="B85" s="220" t="str">
        <f t="shared" si="8"/>
        <v>100m-1-7</v>
      </c>
      <c r="C85" s="193">
        <v>736</v>
      </c>
      <c r="D85" s="193"/>
      <c r="E85" s="194">
        <v>34914</v>
      </c>
      <c r="F85" s="195" t="s">
        <v>518</v>
      </c>
      <c r="G85" s="200" t="s">
        <v>517</v>
      </c>
      <c r="H85" s="196" t="s">
        <v>457</v>
      </c>
      <c r="I85" s="197"/>
      <c r="J85" s="198" t="s">
        <v>454</v>
      </c>
      <c r="K85" s="198" t="s">
        <v>532</v>
      </c>
      <c r="L85" s="199">
        <v>1</v>
      </c>
    </row>
    <row r="86" spans="1:12" s="221" customFormat="1" ht="28.5" customHeight="1">
      <c r="A86" s="84">
        <v>83</v>
      </c>
      <c r="B86" s="220" t="str">
        <f t="shared" si="8"/>
        <v>200m-1-7</v>
      </c>
      <c r="C86" s="193">
        <v>736</v>
      </c>
      <c r="D86" s="193"/>
      <c r="E86" s="194">
        <v>34914</v>
      </c>
      <c r="F86" s="195" t="s">
        <v>518</v>
      </c>
      <c r="G86" s="200" t="s">
        <v>517</v>
      </c>
      <c r="H86" s="196" t="s">
        <v>458</v>
      </c>
      <c r="I86" s="197"/>
      <c r="J86" s="198" t="s">
        <v>454</v>
      </c>
      <c r="K86" s="198" t="s">
        <v>532</v>
      </c>
      <c r="L86" s="199">
        <v>1</v>
      </c>
    </row>
    <row r="87" spans="1:12" s="221" customFormat="1" ht="28.5" customHeight="1">
      <c r="A87" s="84">
        <v>84</v>
      </c>
      <c r="B87" s="220" t="str">
        <f t="shared" si="8"/>
        <v>400m-1-7</v>
      </c>
      <c r="C87" s="193">
        <v>752</v>
      </c>
      <c r="D87" s="193"/>
      <c r="E87" s="194">
        <v>34709</v>
      </c>
      <c r="F87" s="195" t="s">
        <v>519</v>
      </c>
      <c r="G87" s="200" t="s">
        <v>517</v>
      </c>
      <c r="H87" s="196" t="s">
        <v>459</v>
      </c>
      <c r="I87" s="197"/>
      <c r="J87" s="198" t="s">
        <v>454</v>
      </c>
      <c r="K87" s="198" t="s">
        <v>532</v>
      </c>
      <c r="L87" s="199">
        <v>1</v>
      </c>
    </row>
    <row r="88" spans="1:12" s="221" customFormat="1" ht="28.5" customHeight="1">
      <c r="A88" s="84">
        <v>85</v>
      </c>
      <c r="B88" s="220" t="str">
        <f t="shared" si="8"/>
        <v>400m.Eng-1-7</v>
      </c>
      <c r="C88" s="193">
        <v>741</v>
      </c>
      <c r="D88" s="193"/>
      <c r="E88" s="194">
        <v>35217</v>
      </c>
      <c r="F88" s="195" t="s">
        <v>520</v>
      </c>
      <c r="G88" s="200" t="s">
        <v>517</v>
      </c>
      <c r="H88" s="196" t="s">
        <v>460</v>
      </c>
      <c r="I88" s="197"/>
      <c r="J88" s="198" t="s">
        <v>454</v>
      </c>
      <c r="K88" s="198" t="s">
        <v>532</v>
      </c>
      <c r="L88" s="199">
        <v>1</v>
      </c>
    </row>
    <row r="89" spans="1:12" s="221" customFormat="1" ht="28.5" customHeight="1">
      <c r="A89" s="84">
        <v>86</v>
      </c>
      <c r="B89" s="220" t="str">
        <f t="shared" si="8"/>
        <v>800m-1-7</v>
      </c>
      <c r="C89" s="193">
        <v>755</v>
      </c>
      <c r="D89" s="193"/>
      <c r="E89" s="194">
        <v>34442</v>
      </c>
      <c r="F89" s="195" t="s">
        <v>521</v>
      </c>
      <c r="G89" s="200" t="s">
        <v>517</v>
      </c>
      <c r="H89" s="196" t="s">
        <v>461</v>
      </c>
      <c r="I89" s="197"/>
      <c r="J89" s="198" t="s">
        <v>454</v>
      </c>
      <c r="K89" s="198" t="s">
        <v>532</v>
      </c>
      <c r="L89" s="199">
        <v>1</v>
      </c>
    </row>
    <row r="90" spans="1:12" s="221" customFormat="1" ht="28.5" customHeight="1">
      <c r="A90" s="84">
        <v>87</v>
      </c>
      <c r="B90" s="220" t="str">
        <f t="shared" si="8"/>
        <v>1500m-1-7</v>
      </c>
      <c r="C90" s="193">
        <v>743</v>
      </c>
      <c r="D90" s="193"/>
      <c r="E90" s="194">
        <v>34582</v>
      </c>
      <c r="F90" s="195" t="s">
        <v>522</v>
      </c>
      <c r="G90" s="200" t="s">
        <v>517</v>
      </c>
      <c r="H90" s="196" t="s">
        <v>462</v>
      </c>
      <c r="I90" s="197"/>
      <c r="J90" s="198" t="s">
        <v>454</v>
      </c>
      <c r="K90" s="198" t="s">
        <v>532</v>
      </c>
      <c r="L90" s="199">
        <v>1</v>
      </c>
    </row>
    <row r="91" spans="1:12" s="221" customFormat="1" ht="28.5" customHeight="1">
      <c r="A91" s="84">
        <v>88</v>
      </c>
      <c r="B91" s="220" t="str">
        <f t="shared" si="8"/>
        <v>3000m-1-7</v>
      </c>
      <c r="C91" s="193">
        <v>749</v>
      </c>
      <c r="D91" s="193"/>
      <c r="E91" s="194">
        <v>34418</v>
      </c>
      <c r="F91" s="195" t="s">
        <v>523</v>
      </c>
      <c r="G91" s="200" t="s">
        <v>517</v>
      </c>
      <c r="H91" s="196" t="s">
        <v>463</v>
      </c>
      <c r="I91" s="197"/>
      <c r="J91" s="198" t="s">
        <v>454</v>
      </c>
      <c r="K91" s="198" t="s">
        <v>532</v>
      </c>
      <c r="L91" s="199">
        <v>1</v>
      </c>
    </row>
    <row r="92" spans="1:12" s="221" customFormat="1" ht="28.5" customHeight="1">
      <c r="A92" s="84">
        <v>89</v>
      </c>
      <c r="B92" s="220" t="str">
        <f t="shared" si="8"/>
        <v>3000m.Eng-1-7</v>
      </c>
      <c r="C92" s="193">
        <v>743</v>
      </c>
      <c r="D92" s="193"/>
      <c r="E92" s="194">
        <v>34582</v>
      </c>
      <c r="F92" s="195" t="s">
        <v>522</v>
      </c>
      <c r="G92" s="200" t="s">
        <v>517</v>
      </c>
      <c r="H92" s="196" t="s">
        <v>464</v>
      </c>
      <c r="I92" s="197"/>
      <c r="J92" s="198" t="s">
        <v>454</v>
      </c>
      <c r="K92" s="198" t="s">
        <v>532</v>
      </c>
      <c r="L92" s="199">
        <v>1</v>
      </c>
    </row>
    <row r="93" spans="1:12" s="221" customFormat="1" ht="28.5" customHeight="1">
      <c r="A93" s="84">
        <v>90</v>
      </c>
      <c r="B93" s="220" t="str">
        <f t="shared" si="8"/>
        <v>5000m-1-7</v>
      </c>
      <c r="C93" s="193">
        <v>749</v>
      </c>
      <c r="D93" s="193"/>
      <c r="E93" s="194">
        <v>34418</v>
      </c>
      <c r="F93" s="195" t="s">
        <v>523</v>
      </c>
      <c r="G93" s="200" t="s">
        <v>517</v>
      </c>
      <c r="H93" s="196" t="s">
        <v>465</v>
      </c>
      <c r="I93" s="197"/>
      <c r="J93" s="198" t="s">
        <v>454</v>
      </c>
      <c r="K93" s="198" t="s">
        <v>532</v>
      </c>
      <c r="L93" s="199">
        <v>1</v>
      </c>
    </row>
    <row r="94" spans="1:12" s="221" customFormat="1" ht="28.5" customHeight="1">
      <c r="A94" s="84">
        <v>91</v>
      </c>
      <c r="B94" s="220" t="str">
        <f aca="true" t="shared" si="9" ref="B94:B101">CONCATENATE(H94,"-",L94)</f>
        <v>Uzun-1</v>
      </c>
      <c r="C94" s="193">
        <v>750</v>
      </c>
      <c r="D94" s="193"/>
      <c r="E94" s="194">
        <v>34416</v>
      </c>
      <c r="F94" s="195" t="s">
        <v>524</v>
      </c>
      <c r="G94" s="200" t="s">
        <v>517</v>
      </c>
      <c r="H94" s="196" t="s">
        <v>439</v>
      </c>
      <c r="I94" s="197"/>
      <c r="J94" s="198" t="s">
        <v>454</v>
      </c>
      <c r="K94" s="198" t="s">
        <v>532</v>
      </c>
      <c r="L94" s="199">
        <v>1</v>
      </c>
    </row>
    <row r="95" spans="1:12" s="221" customFormat="1" ht="28.5" customHeight="1">
      <c r="A95" s="84">
        <v>92</v>
      </c>
      <c r="B95" s="220" t="str">
        <f t="shared" si="9"/>
        <v>ÜçAdım-1</v>
      </c>
      <c r="C95" s="193">
        <v>745</v>
      </c>
      <c r="D95" s="193"/>
      <c r="E95" s="194">
        <v>34450</v>
      </c>
      <c r="F95" s="195" t="s">
        <v>525</v>
      </c>
      <c r="G95" s="200" t="s">
        <v>517</v>
      </c>
      <c r="H95" s="196" t="s">
        <v>466</v>
      </c>
      <c r="I95" s="197"/>
      <c r="J95" s="198" t="s">
        <v>454</v>
      </c>
      <c r="K95" s="198" t="s">
        <v>532</v>
      </c>
      <c r="L95" s="199">
        <v>1</v>
      </c>
    </row>
    <row r="96" spans="1:12" s="221" customFormat="1" ht="28.5" customHeight="1">
      <c r="A96" s="84">
        <v>93</v>
      </c>
      <c r="B96" s="220" t="str">
        <f t="shared" si="9"/>
        <v>Yüksek-1</v>
      </c>
      <c r="C96" s="193">
        <v>751</v>
      </c>
      <c r="D96" s="193"/>
      <c r="E96" s="194">
        <v>35222</v>
      </c>
      <c r="F96" s="195" t="s">
        <v>526</v>
      </c>
      <c r="G96" s="200" t="s">
        <v>517</v>
      </c>
      <c r="H96" s="196" t="s">
        <v>441</v>
      </c>
      <c r="I96" s="197"/>
      <c r="J96" s="198" t="s">
        <v>454</v>
      </c>
      <c r="K96" s="198" t="s">
        <v>532</v>
      </c>
      <c r="L96" s="199">
        <v>1</v>
      </c>
    </row>
    <row r="97" spans="1:12" s="221" customFormat="1" ht="28.5" customHeight="1">
      <c r="A97" s="84">
        <v>94</v>
      </c>
      <c r="B97" s="220" t="str">
        <f t="shared" si="9"/>
        <v>Sırık-1</v>
      </c>
      <c r="C97" s="193">
        <v>739</v>
      </c>
      <c r="D97" s="193"/>
      <c r="E97" s="194">
        <v>34892</v>
      </c>
      <c r="F97" s="195" t="s">
        <v>527</v>
      </c>
      <c r="G97" s="200" t="s">
        <v>517</v>
      </c>
      <c r="H97" s="196" t="s">
        <v>443</v>
      </c>
      <c r="I97" s="197"/>
      <c r="J97" s="198" t="s">
        <v>454</v>
      </c>
      <c r="K97" s="198" t="s">
        <v>532</v>
      </c>
      <c r="L97" s="199">
        <v>1</v>
      </c>
    </row>
    <row r="98" spans="1:12" s="221" customFormat="1" ht="28.5" customHeight="1">
      <c r="A98" s="84">
        <v>95</v>
      </c>
      <c r="B98" s="220" t="str">
        <f t="shared" si="9"/>
        <v>Disk-1</v>
      </c>
      <c r="C98" s="193">
        <v>746</v>
      </c>
      <c r="D98" s="193"/>
      <c r="E98" s="194">
        <v>34731</v>
      </c>
      <c r="F98" s="195" t="s">
        <v>528</v>
      </c>
      <c r="G98" s="200" t="s">
        <v>517</v>
      </c>
      <c r="H98" s="196" t="s">
        <v>445</v>
      </c>
      <c r="I98" s="197"/>
      <c r="J98" s="198" t="s">
        <v>454</v>
      </c>
      <c r="K98" s="198" t="s">
        <v>532</v>
      </c>
      <c r="L98" s="199">
        <v>1</v>
      </c>
    </row>
    <row r="99" spans="1:12" s="221" customFormat="1" ht="28.5" customHeight="1">
      <c r="A99" s="84">
        <v>96</v>
      </c>
      <c r="B99" s="220" t="str">
        <f t="shared" si="9"/>
        <v>Cirit-1</v>
      </c>
      <c r="C99" s="193">
        <v>748</v>
      </c>
      <c r="D99" s="193"/>
      <c r="E99" s="194">
        <v>35190</v>
      </c>
      <c r="F99" s="195" t="s">
        <v>529</v>
      </c>
      <c r="G99" s="200" t="s">
        <v>517</v>
      </c>
      <c r="H99" s="196" t="s">
        <v>447</v>
      </c>
      <c r="I99" s="197"/>
      <c r="J99" s="198" t="s">
        <v>454</v>
      </c>
      <c r="K99" s="198" t="s">
        <v>532</v>
      </c>
      <c r="L99" s="199">
        <v>1</v>
      </c>
    </row>
    <row r="100" spans="1:12" s="221" customFormat="1" ht="28.5" customHeight="1">
      <c r="A100" s="84">
        <v>97</v>
      </c>
      <c r="B100" s="220" t="str">
        <f t="shared" si="9"/>
        <v>Gülle-1</v>
      </c>
      <c r="C100" s="193">
        <v>738</v>
      </c>
      <c r="D100" s="193"/>
      <c r="E100" s="194">
        <v>34405</v>
      </c>
      <c r="F100" s="195" t="s">
        <v>530</v>
      </c>
      <c r="G100" s="200" t="s">
        <v>517</v>
      </c>
      <c r="H100" s="196" t="s">
        <v>448</v>
      </c>
      <c r="I100" s="197"/>
      <c r="J100" s="198" t="s">
        <v>454</v>
      </c>
      <c r="K100" s="198" t="s">
        <v>532</v>
      </c>
      <c r="L100" s="199">
        <v>1</v>
      </c>
    </row>
    <row r="101" spans="1:12" s="221" customFormat="1" ht="28.5" customHeight="1">
      <c r="A101" s="84">
        <v>98</v>
      </c>
      <c r="B101" s="348" t="str">
        <f t="shared" si="9"/>
        <v>Çekiç-1</v>
      </c>
      <c r="C101" s="340">
        <v>742</v>
      </c>
      <c r="D101" s="340"/>
      <c r="E101" s="341">
        <v>34385</v>
      </c>
      <c r="F101" s="342" t="s">
        <v>531</v>
      </c>
      <c r="G101" s="343" t="s">
        <v>517</v>
      </c>
      <c r="H101" s="344" t="s">
        <v>450</v>
      </c>
      <c r="I101" s="345"/>
      <c r="J101" s="198" t="s">
        <v>454</v>
      </c>
      <c r="K101" s="198" t="s">
        <v>532</v>
      </c>
      <c r="L101" s="199">
        <v>1</v>
      </c>
    </row>
    <row r="102" spans="1:12" s="221" customFormat="1" ht="78.75" customHeight="1">
      <c r="A102" s="84">
        <v>99</v>
      </c>
      <c r="B102" s="348" t="str">
        <f aca="true" t="shared" si="10" ref="B102:B113">CONCATENATE(H102,"-",J102,"-",K102)</f>
        <v>4X100M-1-7</v>
      </c>
      <c r="C102" s="340" t="s">
        <v>594</v>
      </c>
      <c r="D102" s="340"/>
      <c r="E102" s="341"/>
      <c r="F102" s="342" t="s">
        <v>593</v>
      </c>
      <c r="G102" s="343" t="s">
        <v>517</v>
      </c>
      <c r="H102" s="344" t="s">
        <v>303</v>
      </c>
      <c r="I102" s="345"/>
      <c r="J102" s="198" t="s">
        <v>454</v>
      </c>
      <c r="K102" s="198" t="s">
        <v>532</v>
      </c>
      <c r="L102" s="199">
        <v>1</v>
      </c>
    </row>
    <row r="103" spans="1:12" s="221" customFormat="1" ht="83.25" customHeight="1" thickBot="1">
      <c r="A103" s="84">
        <v>100</v>
      </c>
      <c r="B103" s="231" t="str">
        <f t="shared" si="10"/>
        <v>4X400M-1-7</v>
      </c>
      <c r="C103" s="222" t="s">
        <v>533</v>
      </c>
      <c r="D103" s="222"/>
      <c r="E103" s="223"/>
      <c r="F103" s="224" t="s">
        <v>534</v>
      </c>
      <c r="G103" s="343" t="s">
        <v>517</v>
      </c>
      <c r="H103" s="226" t="s">
        <v>304</v>
      </c>
      <c r="I103" s="227"/>
      <c r="J103" s="198" t="s">
        <v>454</v>
      </c>
      <c r="K103" s="198" t="s">
        <v>532</v>
      </c>
      <c r="L103" s="199">
        <v>1</v>
      </c>
    </row>
    <row r="104" spans="1:12" s="221" customFormat="1" ht="28.5" customHeight="1">
      <c r="A104" s="84">
        <v>70</v>
      </c>
      <c r="B104" s="230" t="str">
        <f t="shared" si="10"/>
        <v>100M-1-1</v>
      </c>
      <c r="C104" s="350"/>
      <c r="D104" s="350"/>
      <c r="E104" s="351"/>
      <c r="F104" s="352" t="s">
        <v>535</v>
      </c>
      <c r="G104" s="353" t="s">
        <v>567</v>
      </c>
      <c r="H104" s="354" t="s">
        <v>122</v>
      </c>
      <c r="I104" s="355"/>
      <c r="J104" s="356" t="s">
        <v>454</v>
      </c>
      <c r="K104" s="356" t="s">
        <v>454</v>
      </c>
      <c r="L104" s="357"/>
    </row>
    <row r="105" spans="1:12" s="221" customFormat="1" ht="28.5" customHeight="1">
      <c r="A105" s="84">
        <v>71</v>
      </c>
      <c r="B105" s="220" t="str">
        <f t="shared" si="10"/>
        <v>200 M-1-2</v>
      </c>
      <c r="C105" s="136"/>
      <c r="D105" s="136"/>
      <c r="E105" s="358"/>
      <c r="F105" s="352" t="s">
        <v>535</v>
      </c>
      <c r="G105" s="353" t="s">
        <v>567</v>
      </c>
      <c r="H105" s="361" t="s">
        <v>536</v>
      </c>
      <c r="I105" s="164"/>
      <c r="J105" s="362" t="s">
        <v>454</v>
      </c>
      <c r="K105" s="362" t="s">
        <v>538</v>
      </c>
      <c r="L105" s="363"/>
    </row>
    <row r="106" spans="1:12" s="221" customFormat="1" ht="28.5" customHeight="1">
      <c r="A106" s="84">
        <v>72</v>
      </c>
      <c r="B106" s="220" t="str">
        <f t="shared" si="10"/>
        <v>100M-1-2</v>
      </c>
      <c r="C106" s="136">
        <v>735</v>
      </c>
      <c r="D106" s="136"/>
      <c r="E106" s="358">
        <v>34773</v>
      </c>
      <c r="F106" s="359" t="s">
        <v>537</v>
      </c>
      <c r="G106" s="360" t="s">
        <v>568</v>
      </c>
      <c r="H106" s="361" t="s">
        <v>122</v>
      </c>
      <c r="I106" s="164"/>
      <c r="J106" s="362" t="s">
        <v>454</v>
      </c>
      <c r="K106" s="362" t="s">
        <v>538</v>
      </c>
      <c r="L106" s="363"/>
    </row>
    <row r="107" spans="1:12" s="221" customFormat="1" ht="28.5" customHeight="1">
      <c r="A107" s="84">
        <v>73</v>
      </c>
      <c r="B107" s="220" t="str">
        <f t="shared" si="10"/>
        <v>100M-1-8</v>
      </c>
      <c r="C107" s="136"/>
      <c r="D107" s="136"/>
      <c r="E107" s="358"/>
      <c r="F107" s="359" t="s">
        <v>560</v>
      </c>
      <c r="G107" s="360" t="s">
        <v>566</v>
      </c>
      <c r="H107" s="380" t="s">
        <v>122</v>
      </c>
      <c r="I107" s="164"/>
      <c r="J107" s="362" t="s">
        <v>454</v>
      </c>
      <c r="K107" s="362" t="s">
        <v>571</v>
      </c>
      <c r="L107" s="363"/>
    </row>
    <row r="108" spans="1:12" s="221" customFormat="1" ht="28.5" customHeight="1">
      <c r="A108" s="84"/>
      <c r="B108" s="220" t="str">
        <f t="shared" si="10"/>
        <v>Sırık--</v>
      </c>
      <c r="C108" s="136"/>
      <c r="D108" s="136"/>
      <c r="E108" s="358"/>
      <c r="F108" s="359" t="s">
        <v>561</v>
      </c>
      <c r="G108" s="360" t="s">
        <v>569</v>
      </c>
      <c r="H108" s="380" t="s">
        <v>443</v>
      </c>
      <c r="I108" s="164"/>
      <c r="J108" s="362"/>
      <c r="K108" s="362"/>
      <c r="L108" s="363">
        <v>6</v>
      </c>
    </row>
    <row r="109" spans="1:12" s="221" customFormat="1" ht="28.5" customHeight="1">
      <c r="A109" s="84"/>
      <c r="B109" s="220" t="str">
        <f t="shared" si="10"/>
        <v>Sırık--</v>
      </c>
      <c r="C109" s="136"/>
      <c r="D109" s="136"/>
      <c r="E109" s="358"/>
      <c r="F109" s="359" t="s">
        <v>562</v>
      </c>
      <c r="G109" s="360" t="s">
        <v>569</v>
      </c>
      <c r="H109" s="380" t="s">
        <v>443</v>
      </c>
      <c r="I109" s="164"/>
      <c r="J109" s="362"/>
      <c r="K109" s="362"/>
      <c r="L109" s="363">
        <v>7</v>
      </c>
    </row>
    <row r="110" spans="1:12" s="221" customFormat="1" ht="28.5" customHeight="1">
      <c r="A110" s="84">
        <v>74</v>
      </c>
      <c r="B110" s="220" t="str">
        <f t="shared" si="10"/>
        <v>Sırık--</v>
      </c>
      <c r="C110" s="136"/>
      <c r="D110" s="136"/>
      <c r="E110" s="358"/>
      <c r="F110" s="359" t="s">
        <v>563</v>
      </c>
      <c r="G110" s="360" t="s">
        <v>570</v>
      </c>
      <c r="H110" s="380" t="s">
        <v>443</v>
      </c>
      <c r="I110" s="164"/>
      <c r="J110" s="362"/>
      <c r="K110" s="362"/>
      <c r="L110" s="363">
        <v>8</v>
      </c>
    </row>
    <row r="111" spans="1:12" s="221" customFormat="1" ht="28.5" customHeight="1">
      <c r="A111" s="84">
        <v>75</v>
      </c>
      <c r="B111" s="220" t="str">
        <f t="shared" si="10"/>
        <v>Yüksek--</v>
      </c>
      <c r="C111" s="136"/>
      <c r="D111" s="136"/>
      <c r="E111" s="358"/>
      <c r="F111" s="359" t="s">
        <v>564</v>
      </c>
      <c r="G111" s="360" t="s">
        <v>570</v>
      </c>
      <c r="H111" s="380" t="s">
        <v>441</v>
      </c>
      <c r="I111" s="164"/>
      <c r="J111" s="362"/>
      <c r="K111" s="362"/>
      <c r="L111" s="363">
        <v>6</v>
      </c>
    </row>
    <row r="112" spans="1:12" s="221" customFormat="1" ht="28.5" customHeight="1">
      <c r="A112" s="84">
        <v>76</v>
      </c>
      <c r="B112" s="220" t="str">
        <f t="shared" si="10"/>
        <v>400m.Eng-1-2</v>
      </c>
      <c r="C112" s="136"/>
      <c r="D112" s="136"/>
      <c r="E112" s="358"/>
      <c r="F112" s="359" t="s">
        <v>565</v>
      </c>
      <c r="G112" s="360" t="s">
        <v>570</v>
      </c>
      <c r="H112" s="380" t="s">
        <v>460</v>
      </c>
      <c r="I112" s="164"/>
      <c r="J112" s="362" t="s">
        <v>454</v>
      </c>
      <c r="K112" s="362" t="s">
        <v>538</v>
      </c>
      <c r="L112" s="363"/>
    </row>
    <row r="113" spans="1:12" s="221" customFormat="1" ht="28.5" customHeight="1">
      <c r="A113" s="84">
        <v>77</v>
      </c>
      <c r="B113" s="220" t="str">
        <f t="shared" si="10"/>
        <v>--</v>
      </c>
      <c r="C113" s="136"/>
      <c r="D113" s="136"/>
      <c r="E113" s="358"/>
      <c r="F113" s="359"/>
      <c r="G113" s="360"/>
      <c r="H113" s="361"/>
      <c r="I113" s="164"/>
      <c r="J113" s="362"/>
      <c r="K113" s="362"/>
      <c r="L113" s="363"/>
    </row>
    <row r="114" spans="1:12" s="221" customFormat="1" ht="28.5" customHeight="1">
      <c r="A114" s="84">
        <v>78</v>
      </c>
      <c r="B114" s="220" t="str">
        <f aca="true" t="shared" si="11" ref="B114:B121">CONCATENATE(H114,"-",L114)</f>
        <v>-</v>
      </c>
      <c r="C114" s="136"/>
      <c r="D114" s="136"/>
      <c r="E114" s="358"/>
      <c r="F114" s="359"/>
      <c r="G114" s="360"/>
      <c r="H114" s="361"/>
      <c r="I114" s="164"/>
      <c r="J114" s="362"/>
      <c r="K114" s="362"/>
      <c r="L114" s="363"/>
    </row>
    <row r="115" spans="1:12" s="221" customFormat="1" ht="28.5" customHeight="1">
      <c r="A115" s="84">
        <v>79</v>
      </c>
      <c r="B115" s="220" t="str">
        <f t="shared" si="11"/>
        <v>-</v>
      </c>
      <c r="C115" s="136"/>
      <c r="D115" s="136"/>
      <c r="E115" s="358"/>
      <c r="F115" s="359"/>
      <c r="G115" s="360"/>
      <c r="H115" s="361"/>
      <c r="I115" s="164"/>
      <c r="J115" s="362"/>
      <c r="K115" s="362"/>
      <c r="L115" s="363"/>
    </row>
    <row r="116" spans="1:12" s="221" customFormat="1" ht="28.5" customHeight="1">
      <c r="A116" s="84">
        <v>80</v>
      </c>
      <c r="B116" s="220" t="str">
        <f t="shared" si="11"/>
        <v>-</v>
      </c>
      <c r="C116" s="136"/>
      <c r="D116" s="136"/>
      <c r="E116" s="358"/>
      <c r="F116" s="359"/>
      <c r="G116" s="360"/>
      <c r="H116" s="361"/>
      <c r="I116" s="164"/>
      <c r="J116" s="362"/>
      <c r="K116" s="362"/>
      <c r="L116" s="363"/>
    </row>
    <row r="117" spans="1:12" s="221" customFormat="1" ht="28.5" customHeight="1">
      <c r="A117" s="84">
        <v>81</v>
      </c>
      <c r="B117" s="220" t="str">
        <f t="shared" si="11"/>
        <v>-</v>
      </c>
      <c r="C117" s="136"/>
      <c r="D117" s="136"/>
      <c r="E117" s="358"/>
      <c r="F117" s="359"/>
      <c r="G117" s="360"/>
      <c r="H117" s="361"/>
      <c r="I117" s="164"/>
      <c r="J117" s="362"/>
      <c r="K117" s="362"/>
      <c r="L117" s="363"/>
    </row>
    <row r="118" spans="1:12" s="221" customFormat="1" ht="28.5" customHeight="1">
      <c r="A118" s="84">
        <v>80</v>
      </c>
      <c r="B118" s="220" t="str">
        <f t="shared" si="11"/>
        <v>-</v>
      </c>
      <c r="C118" s="136"/>
      <c r="D118" s="136"/>
      <c r="E118" s="358"/>
      <c r="F118" s="359"/>
      <c r="G118" s="360"/>
      <c r="H118" s="361"/>
      <c r="I118" s="164"/>
      <c r="J118" s="362"/>
      <c r="K118" s="362"/>
      <c r="L118" s="363"/>
    </row>
    <row r="119" spans="1:12" s="221" customFormat="1" ht="28.5" customHeight="1">
      <c r="A119" s="84">
        <v>81</v>
      </c>
      <c r="B119" s="220" t="str">
        <f t="shared" si="11"/>
        <v>-</v>
      </c>
      <c r="C119" s="136"/>
      <c r="D119" s="136"/>
      <c r="E119" s="358"/>
      <c r="F119" s="359"/>
      <c r="G119" s="360"/>
      <c r="H119" s="361"/>
      <c r="I119" s="164"/>
      <c r="J119" s="362"/>
      <c r="K119" s="362"/>
      <c r="L119" s="363"/>
    </row>
    <row r="120" spans="1:12" s="221" customFormat="1" ht="28.5" customHeight="1">
      <c r="A120" s="84">
        <v>82</v>
      </c>
      <c r="B120" s="220" t="str">
        <f t="shared" si="11"/>
        <v>-</v>
      </c>
      <c r="C120" s="136"/>
      <c r="D120" s="136"/>
      <c r="E120" s="358"/>
      <c r="F120" s="359"/>
      <c r="G120" s="360"/>
      <c r="H120" s="361"/>
      <c r="I120" s="164"/>
      <c r="J120" s="362"/>
      <c r="K120" s="362"/>
      <c r="L120" s="363"/>
    </row>
    <row r="121" spans="1:12" s="221" customFormat="1" ht="28.5" customHeight="1">
      <c r="A121" s="84">
        <v>83</v>
      </c>
      <c r="B121" s="230" t="str">
        <f t="shared" si="11"/>
        <v>-</v>
      </c>
      <c r="C121" s="350"/>
      <c r="D121" s="350"/>
      <c r="E121" s="351"/>
      <c r="F121" s="352"/>
      <c r="G121" s="353"/>
      <c r="H121" s="354"/>
      <c r="I121" s="355"/>
      <c r="J121" s="356"/>
      <c r="K121" s="356"/>
      <c r="L121" s="357"/>
    </row>
    <row r="122" spans="1:12" s="221" customFormat="1" ht="66" customHeight="1">
      <c r="A122" s="84">
        <v>84</v>
      </c>
      <c r="B122" s="220" t="str">
        <f aca="true" t="shared" si="12" ref="B122:B133">CONCATENATE(H122,"-",J122,"-",K122)</f>
        <v>--</v>
      </c>
      <c r="C122" s="136"/>
      <c r="D122" s="136"/>
      <c r="E122" s="358"/>
      <c r="F122" s="359"/>
      <c r="G122" s="360"/>
      <c r="H122" s="361"/>
      <c r="I122" s="164"/>
      <c r="J122" s="362"/>
      <c r="K122" s="362"/>
      <c r="L122" s="363"/>
    </row>
    <row r="123" spans="1:12" s="221" customFormat="1" ht="71.25" customHeight="1">
      <c r="A123" s="84">
        <v>85</v>
      </c>
      <c r="B123" s="220" t="str">
        <f t="shared" si="12"/>
        <v>--</v>
      </c>
      <c r="C123" s="136"/>
      <c r="D123" s="136"/>
      <c r="E123" s="358"/>
      <c r="F123" s="359"/>
      <c r="G123" s="360"/>
      <c r="H123" s="361"/>
      <c r="I123" s="164"/>
      <c r="J123" s="362"/>
      <c r="K123" s="362"/>
      <c r="L123" s="363"/>
    </row>
    <row r="124" spans="1:12" s="221" customFormat="1" ht="28.5" customHeight="1">
      <c r="A124" s="84"/>
      <c r="B124" s="220" t="str">
        <f t="shared" si="12"/>
        <v>--</v>
      </c>
      <c r="C124" s="193"/>
      <c r="D124" s="193"/>
      <c r="E124" s="194"/>
      <c r="F124" s="195"/>
      <c r="G124" s="200"/>
      <c r="H124" s="196"/>
      <c r="I124" s="197"/>
      <c r="J124" s="198"/>
      <c r="K124" s="198"/>
      <c r="L124" s="199"/>
    </row>
    <row r="125" spans="1:12" s="221" customFormat="1" ht="28.5" customHeight="1">
      <c r="A125" s="84"/>
      <c r="B125" s="220" t="str">
        <f t="shared" si="12"/>
        <v>--</v>
      </c>
      <c r="C125" s="193"/>
      <c r="D125" s="193"/>
      <c r="E125" s="194"/>
      <c r="F125" s="195"/>
      <c r="G125" s="200"/>
      <c r="H125" s="196"/>
      <c r="I125" s="197"/>
      <c r="J125" s="198"/>
      <c r="K125" s="198"/>
      <c r="L125" s="199"/>
    </row>
    <row r="126" spans="1:12" s="221" customFormat="1" ht="28.5" customHeight="1">
      <c r="A126" s="84">
        <v>86</v>
      </c>
      <c r="B126" s="220" t="str">
        <f t="shared" si="12"/>
        <v>--</v>
      </c>
      <c r="C126" s="193"/>
      <c r="D126" s="193"/>
      <c r="E126" s="194"/>
      <c r="F126" s="195"/>
      <c r="G126" s="200"/>
      <c r="H126" s="196"/>
      <c r="I126" s="197"/>
      <c r="J126" s="198"/>
      <c r="K126" s="198"/>
      <c r="L126" s="199"/>
    </row>
    <row r="127" spans="1:12" s="221" customFormat="1" ht="28.5" customHeight="1">
      <c r="A127" s="84">
        <v>87</v>
      </c>
      <c r="B127" s="220" t="str">
        <f t="shared" si="12"/>
        <v>--</v>
      </c>
      <c r="C127" s="193"/>
      <c r="D127" s="193"/>
      <c r="E127" s="194"/>
      <c r="F127" s="195"/>
      <c r="G127" s="200"/>
      <c r="H127" s="196"/>
      <c r="I127" s="197"/>
      <c r="J127" s="198"/>
      <c r="K127" s="198"/>
      <c r="L127" s="199"/>
    </row>
    <row r="128" spans="1:12" s="221" customFormat="1" ht="28.5" customHeight="1">
      <c r="A128" s="84">
        <v>88</v>
      </c>
      <c r="B128" s="220" t="str">
        <f t="shared" si="12"/>
        <v>--</v>
      </c>
      <c r="C128" s="193"/>
      <c r="D128" s="193"/>
      <c r="E128" s="194"/>
      <c r="F128" s="195"/>
      <c r="G128" s="200"/>
      <c r="H128" s="196"/>
      <c r="I128" s="197"/>
      <c r="J128" s="198"/>
      <c r="K128" s="198"/>
      <c r="L128" s="199"/>
    </row>
    <row r="129" spans="1:12" s="221" customFormat="1" ht="28.5" customHeight="1">
      <c r="A129" s="84">
        <v>89</v>
      </c>
      <c r="B129" s="220" t="str">
        <f t="shared" si="12"/>
        <v>--</v>
      </c>
      <c r="C129" s="193"/>
      <c r="D129" s="193"/>
      <c r="E129" s="194"/>
      <c r="F129" s="195"/>
      <c r="G129" s="200"/>
      <c r="H129" s="196"/>
      <c r="I129" s="197"/>
      <c r="J129" s="198"/>
      <c r="K129" s="198"/>
      <c r="L129" s="199"/>
    </row>
    <row r="130" spans="1:12" s="221" customFormat="1" ht="28.5" customHeight="1">
      <c r="A130" s="84">
        <v>90</v>
      </c>
      <c r="B130" s="220" t="str">
        <f t="shared" si="12"/>
        <v>--</v>
      </c>
      <c r="C130" s="193"/>
      <c r="D130" s="193"/>
      <c r="E130" s="194"/>
      <c r="F130" s="195"/>
      <c r="G130" s="200"/>
      <c r="H130" s="196"/>
      <c r="I130" s="197"/>
      <c r="J130" s="198"/>
      <c r="K130" s="198"/>
      <c r="L130" s="199"/>
    </row>
    <row r="131" spans="1:12" s="221" customFormat="1" ht="28.5" customHeight="1">
      <c r="A131" s="84"/>
      <c r="B131" s="220" t="str">
        <f t="shared" si="12"/>
        <v>--</v>
      </c>
      <c r="C131" s="193"/>
      <c r="D131" s="193"/>
      <c r="E131" s="194"/>
      <c r="F131" s="195"/>
      <c r="G131" s="200"/>
      <c r="H131" s="196"/>
      <c r="I131" s="197"/>
      <c r="J131" s="198"/>
      <c r="K131" s="198"/>
      <c r="L131" s="199"/>
    </row>
    <row r="132" spans="1:12" s="221" customFormat="1" ht="28.5" customHeight="1">
      <c r="A132" s="84"/>
      <c r="B132" s="220" t="str">
        <f t="shared" si="12"/>
        <v>--</v>
      </c>
      <c r="C132" s="193"/>
      <c r="D132" s="193"/>
      <c r="E132" s="194"/>
      <c r="F132" s="195"/>
      <c r="G132" s="200"/>
      <c r="H132" s="196"/>
      <c r="I132" s="197"/>
      <c r="J132" s="198"/>
      <c r="K132" s="198"/>
      <c r="L132" s="199"/>
    </row>
    <row r="133" spans="1:12" s="221" customFormat="1" ht="28.5" customHeight="1">
      <c r="A133" s="84">
        <v>91</v>
      </c>
      <c r="B133" s="220" t="str">
        <f t="shared" si="12"/>
        <v>--</v>
      </c>
      <c r="C133" s="193"/>
      <c r="D133" s="193"/>
      <c r="E133" s="194"/>
      <c r="F133" s="195"/>
      <c r="G133" s="200"/>
      <c r="H133" s="196"/>
      <c r="I133" s="197"/>
      <c r="J133" s="198"/>
      <c r="K133" s="198"/>
      <c r="L133" s="199"/>
    </row>
    <row r="134" spans="1:12" s="221" customFormat="1" ht="28.5" customHeight="1">
      <c r="A134" s="84">
        <v>92</v>
      </c>
      <c r="B134" s="220" t="str">
        <f aca="true" t="shared" si="13" ref="B134:B141">CONCATENATE(H134,"-",L134)</f>
        <v>-</v>
      </c>
      <c r="C134" s="193"/>
      <c r="D134" s="193"/>
      <c r="E134" s="194"/>
      <c r="F134" s="195"/>
      <c r="G134" s="200"/>
      <c r="H134" s="196"/>
      <c r="I134" s="197"/>
      <c r="J134" s="198"/>
      <c r="K134" s="198"/>
      <c r="L134" s="199"/>
    </row>
    <row r="135" spans="1:12" s="221" customFormat="1" ht="28.5" customHeight="1">
      <c r="A135" s="84">
        <v>93</v>
      </c>
      <c r="B135" s="220" t="str">
        <f t="shared" si="13"/>
        <v>-</v>
      </c>
      <c r="C135" s="193"/>
      <c r="D135" s="193"/>
      <c r="E135" s="194"/>
      <c r="F135" s="195"/>
      <c r="G135" s="200"/>
      <c r="H135" s="196"/>
      <c r="I135" s="197"/>
      <c r="J135" s="198"/>
      <c r="K135" s="198"/>
      <c r="L135" s="199"/>
    </row>
    <row r="136" spans="1:12" s="221" customFormat="1" ht="28.5" customHeight="1">
      <c r="A136" s="84">
        <v>94</v>
      </c>
      <c r="B136" s="220" t="str">
        <f t="shared" si="13"/>
        <v>-</v>
      </c>
      <c r="C136" s="193"/>
      <c r="D136" s="193"/>
      <c r="E136" s="194"/>
      <c r="F136" s="195"/>
      <c r="G136" s="200"/>
      <c r="H136" s="196"/>
      <c r="I136" s="197"/>
      <c r="J136" s="198"/>
      <c r="K136" s="198"/>
      <c r="L136" s="199"/>
    </row>
    <row r="137" spans="1:12" s="221" customFormat="1" ht="28.5" customHeight="1">
      <c r="A137" s="84">
        <v>95</v>
      </c>
      <c r="B137" s="220" t="str">
        <f t="shared" si="13"/>
        <v>-</v>
      </c>
      <c r="C137" s="193"/>
      <c r="D137" s="193"/>
      <c r="E137" s="194"/>
      <c r="F137" s="195"/>
      <c r="G137" s="200"/>
      <c r="H137" s="196"/>
      <c r="I137" s="197"/>
      <c r="J137" s="198"/>
      <c r="K137" s="198"/>
      <c r="L137" s="199"/>
    </row>
    <row r="138" spans="1:12" s="221" customFormat="1" ht="28.5" customHeight="1">
      <c r="A138" s="84"/>
      <c r="B138" s="220" t="str">
        <f t="shared" si="13"/>
        <v>-</v>
      </c>
      <c r="C138" s="193"/>
      <c r="D138" s="193"/>
      <c r="E138" s="194"/>
      <c r="F138" s="195"/>
      <c r="G138" s="200"/>
      <c r="H138" s="196"/>
      <c r="I138" s="197"/>
      <c r="J138" s="198"/>
      <c r="K138" s="198"/>
      <c r="L138" s="199"/>
    </row>
    <row r="139" spans="1:12" s="221" customFormat="1" ht="28.5" customHeight="1">
      <c r="A139" s="84"/>
      <c r="B139" s="220" t="str">
        <f t="shared" si="13"/>
        <v>-</v>
      </c>
      <c r="C139" s="193"/>
      <c r="D139" s="193"/>
      <c r="E139" s="194"/>
      <c r="F139" s="195"/>
      <c r="G139" s="200"/>
      <c r="H139" s="196"/>
      <c r="I139" s="197"/>
      <c r="J139" s="198"/>
      <c r="K139" s="198"/>
      <c r="L139" s="199"/>
    </row>
    <row r="140" spans="1:12" s="221" customFormat="1" ht="28.5" customHeight="1">
      <c r="A140" s="84">
        <v>96</v>
      </c>
      <c r="B140" s="220" t="str">
        <f t="shared" si="13"/>
        <v>-</v>
      </c>
      <c r="C140" s="193"/>
      <c r="D140" s="193"/>
      <c r="E140" s="194"/>
      <c r="F140" s="195"/>
      <c r="G140" s="200"/>
      <c r="H140" s="196"/>
      <c r="I140" s="197"/>
      <c r="J140" s="198"/>
      <c r="K140" s="198"/>
      <c r="L140" s="199"/>
    </row>
    <row r="141" spans="1:12" s="221" customFormat="1" ht="28.5" customHeight="1">
      <c r="A141" s="84">
        <v>97</v>
      </c>
      <c r="B141" s="348" t="str">
        <f t="shared" si="13"/>
        <v>-</v>
      </c>
      <c r="C141" s="340"/>
      <c r="D141" s="340"/>
      <c r="E141" s="341"/>
      <c r="F141" s="342"/>
      <c r="G141" s="343"/>
      <c r="H141" s="344"/>
      <c r="I141" s="345"/>
      <c r="J141" s="346"/>
      <c r="K141" s="346"/>
      <c r="L141" s="347"/>
    </row>
    <row r="142" spans="1:12" s="221" customFormat="1" ht="70.5" customHeight="1">
      <c r="A142" s="84">
        <v>98</v>
      </c>
      <c r="B142" s="348" t="str">
        <f aca="true" t="shared" si="14" ref="B142:B153">CONCATENATE(H142,"-",J142,"-",K142)</f>
        <v>--</v>
      </c>
      <c r="C142" s="340"/>
      <c r="D142" s="340"/>
      <c r="E142" s="341"/>
      <c r="F142" s="342"/>
      <c r="G142" s="343"/>
      <c r="H142" s="344"/>
      <c r="I142" s="345"/>
      <c r="J142" s="346"/>
      <c r="K142" s="346"/>
      <c r="L142" s="347"/>
    </row>
    <row r="143" spans="1:12" s="221" customFormat="1" ht="72" customHeight="1" thickBot="1">
      <c r="A143" s="84">
        <v>99</v>
      </c>
      <c r="B143" s="231" t="str">
        <f t="shared" si="14"/>
        <v>--</v>
      </c>
      <c r="C143" s="222"/>
      <c r="D143" s="222"/>
      <c r="E143" s="223"/>
      <c r="F143" s="224"/>
      <c r="G143" s="225"/>
      <c r="H143" s="226"/>
      <c r="I143" s="227"/>
      <c r="J143" s="228"/>
      <c r="K143" s="228"/>
      <c r="L143" s="229"/>
    </row>
    <row r="144" spans="1:12" s="221" customFormat="1" ht="24" customHeight="1">
      <c r="A144" s="84">
        <v>100</v>
      </c>
      <c r="B144" s="230" t="str">
        <f t="shared" si="14"/>
        <v>--</v>
      </c>
      <c r="C144" s="350"/>
      <c r="D144" s="350"/>
      <c r="E144" s="351"/>
      <c r="F144" s="352"/>
      <c r="G144" s="353"/>
      <c r="H144" s="354"/>
      <c r="I144" s="355"/>
      <c r="J144" s="356"/>
      <c r="K144" s="356"/>
      <c r="L144" s="357"/>
    </row>
    <row r="145" spans="1:12" s="221" customFormat="1" ht="24" customHeight="1">
      <c r="A145" s="84">
        <v>101</v>
      </c>
      <c r="B145" s="220" t="str">
        <f t="shared" si="14"/>
        <v>--</v>
      </c>
      <c r="C145" s="136"/>
      <c r="D145" s="136"/>
      <c r="E145" s="358"/>
      <c r="F145" s="359"/>
      <c r="G145" s="360"/>
      <c r="H145" s="361"/>
      <c r="I145" s="164"/>
      <c r="J145" s="362"/>
      <c r="K145" s="362"/>
      <c r="L145" s="363"/>
    </row>
    <row r="146" spans="1:12" s="221" customFormat="1" ht="24" customHeight="1">
      <c r="A146" s="84"/>
      <c r="B146" s="220" t="str">
        <f t="shared" si="14"/>
        <v>--</v>
      </c>
      <c r="C146" s="136"/>
      <c r="D146" s="136"/>
      <c r="E146" s="358"/>
      <c r="F146" s="359"/>
      <c r="G146" s="360"/>
      <c r="H146" s="361"/>
      <c r="I146" s="164"/>
      <c r="J146" s="362"/>
      <c r="K146" s="362"/>
      <c r="L146" s="363"/>
    </row>
    <row r="147" spans="1:12" s="221" customFormat="1" ht="24" customHeight="1">
      <c r="A147" s="84"/>
      <c r="B147" s="220" t="str">
        <f t="shared" si="14"/>
        <v>--</v>
      </c>
      <c r="C147" s="136"/>
      <c r="D147" s="136"/>
      <c r="E147" s="358"/>
      <c r="F147" s="359"/>
      <c r="G147" s="360"/>
      <c r="H147" s="361"/>
      <c r="I147" s="164"/>
      <c r="J147" s="362"/>
      <c r="K147" s="362"/>
      <c r="L147" s="363"/>
    </row>
    <row r="148" spans="1:12" s="221" customFormat="1" ht="24" customHeight="1">
      <c r="A148" s="84">
        <v>102</v>
      </c>
      <c r="B148" s="220" t="str">
        <f t="shared" si="14"/>
        <v>--</v>
      </c>
      <c r="C148" s="136"/>
      <c r="D148" s="136"/>
      <c r="E148" s="358"/>
      <c r="F148" s="359"/>
      <c r="G148" s="360"/>
      <c r="H148" s="361"/>
      <c r="I148" s="164"/>
      <c r="J148" s="362"/>
      <c r="K148" s="362"/>
      <c r="L148" s="363"/>
    </row>
    <row r="149" spans="1:12" s="221" customFormat="1" ht="24" customHeight="1">
      <c r="A149" s="84">
        <v>103</v>
      </c>
      <c r="B149" s="220" t="str">
        <f t="shared" si="14"/>
        <v>--</v>
      </c>
      <c r="C149" s="136"/>
      <c r="D149" s="136"/>
      <c r="E149" s="358"/>
      <c r="F149" s="359"/>
      <c r="G149" s="360"/>
      <c r="H149" s="361"/>
      <c r="I149" s="164"/>
      <c r="J149" s="362"/>
      <c r="K149" s="362"/>
      <c r="L149" s="363"/>
    </row>
    <row r="150" spans="1:12" s="221" customFormat="1" ht="24" customHeight="1">
      <c r="A150" s="84">
        <v>104</v>
      </c>
      <c r="B150" s="220" t="str">
        <f t="shared" si="14"/>
        <v>--</v>
      </c>
      <c r="C150" s="136"/>
      <c r="D150" s="136"/>
      <c r="E150" s="358"/>
      <c r="F150" s="359"/>
      <c r="G150" s="360"/>
      <c r="H150" s="361"/>
      <c r="I150" s="164"/>
      <c r="J150" s="362"/>
      <c r="K150" s="362"/>
      <c r="L150" s="363"/>
    </row>
    <row r="151" spans="1:12" s="221" customFormat="1" ht="29.25" customHeight="1">
      <c r="A151" s="84">
        <v>105</v>
      </c>
      <c r="B151" s="220" t="str">
        <f t="shared" si="14"/>
        <v>--</v>
      </c>
      <c r="C151" s="136"/>
      <c r="D151" s="136"/>
      <c r="E151" s="358"/>
      <c r="F151" s="359"/>
      <c r="G151" s="360"/>
      <c r="H151" s="361"/>
      <c r="I151" s="164"/>
      <c r="J151" s="362"/>
      <c r="K151" s="362"/>
      <c r="L151" s="363"/>
    </row>
    <row r="152" spans="1:12" s="221" customFormat="1" ht="24" customHeight="1">
      <c r="A152" s="84">
        <v>106</v>
      </c>
      <c r="B152" s="220" t="str">
        <f t="shared" si="14"/>
        <v>--</v>
      </c>
      <c r="C152" s="136"/>
      <c r="D152" s="136"/>
      <c r="E152" s="358"/>
      <c r="F152" s="359"/>
      <c r="G152" s="360"/>
      <c r="H152" s="361"/>
      <c r="I152" s="164"/>
      <c r="J152" s="362"/>
      <c r="K152" s="362"/>
      <c r="L152" s="363"/>
    </row>
    <row r="153" spans="1:12" s="221" customFormat="1" ht="24" customHeight="1">
      <c r="A153" s="84"/>
      <c r="B153" s="220" t="str">
        <f t="shared" si="14"/>
        <v>--</v>
      </c>
      <c r="C153" s="136"/>
      <c r="D153" s="136"/>
      <c r="E153" s="358"/>
      <c r="F153" s="359"/>
      <c r="G153" s="360"/>
      <c r="H153" s="361"/>
      <c r="I153" s="164"/>
      <c r="J153" s="362"/>
      <c r="K153" s="362"/>
      <c r="L153" s="363"/>
    </row>
    <row r="154" spans="1:12" s="221" customFormat="1" ht="24" customHeight="1">
      <c r="A154" s="84"/>
      <c r="B154" s="220" t="str">
        <f aca="true" t="shared" si="15" ref="B154:B161">CONCATENATE(H154,"-",L154)</f>
        <v>-</v>
      </c>
      <c r="C154" s="136"/>
      <c r="D154" s="136"/>
      <c r="E154" s="358"/>
      <c r="F154" s="359"/>
      <c r="G154" s="360"/>
      <c r="H154" s="361"/>
      <c r="I154" s="164"/>
      <c r="J154" s="362"/>
      <c r="K154" s="362"/>
      <c r="L154" s="363"/>
    </row>
    <row r="155" spans="1:12" s="221" customFormat="1" ht="24" customHeight="1">
      <c r="A155" s="84">
        <v>107</v>
      </c>
      <c r="B155" s="220" t="str">
        <f t="shared" si="15"/>
        <v>-</v>
      </c>
      <c r="C155" s="136"/>
      <c r="D155" s="136"/>
      <c r="E155" s="358"/>
      <c r="F155" s="359"/>
      <c r="G155" s="360"/>
      <c r="H155" s="361"/>
      <c r="I155" s="164"/>
      <c r="J155" s="362"/>
      <c r="K155" s="362"/>
      <c r="L155" s="363"/>
    </row>
    <row r="156" spans="1:12" s="221" customFormat="1" ht="24" customHeight="1">
      <c r="A156" s="84">
        <v>108</v>
      </c>
      <c r="B156" s="220" t="str">
        <f t="shared" si="15"/>
        <v>-</v>
      </c>
      <c r="C156" s="136"/>
      <c r="D156" s="136"/>
      <c r="E156" s="358"/>
      <c r="F156" s="359"/>
      <c r="G156" s="360"/>
      <c r="H156" s="361"/>
      <c r="I156" s="164"/>
      <c r="J156" s="362"/>
      <c r="K156" s="362"/>
      <c r="L156" s="363"/>
    </row>
    <row r="157" spans="1:12" s="221" customFormat="1" ht="24" customHeight="1">
      <c r="A157" s="84">
        <v>109</v>
      </c>
      <c r="B157" s="220" t="str">
        <f t="shared" si="15"/>
        <v>-</v>
      </c>
      <c r="C157" s="136"/>
      <c r="D157" s="136"/>
      <c r="E157" s="358"/>
      <c r="F157" s="359"/>
      <c r="G157" s="360"/>
      <c r="H157" s="361"/>
      <c r="I157" s="164"/>
      <c r="J157" s="362"/>
      <c r="K157" s="362"/>
      <c r="L157" s="363"/>
    </row>
    <row r="158" spans="1:12" s="221" customFormat="1" ht="68.25" customHeight="1">
      <c r="A158" s="84">
        <v>110</v>
      </c>
      <c r="B158" s="220" t="str">
        <f t="shared" si="15"/>
        <v>-</v>
      </c>
      <c r="C158" s="136"/>
      <c r="D158" s="136"/>
      <c r="E158" s="358"/>
      <c r="F158" s="359"/>
      <c r="G158" s="360"/>
      <c r="H158" s="361"/>
      <c r="I158" s="164"/>
      <c r="J158" s="362"/>
      <c r="K158" s="362"/>
      <c r="L158" s="363"/>
    </row>
    <row r="159" spans="1:12" s="221" customFormat="1" ht="28.5" customHeight="1">
      <c r="A159" s="84">
        <v>111</v>
      </c>
      <c r="B159" s="220" t="str">
        <f t="shared" si="15"/>
        <v>-</v>
      </c>
      <c r="C159" s="136"/>
      <c r="D159" s="136"/>
      <c r="E159" s="358"/>
      <c r="F159" s="359"/>
      <c r="G159" s="360"/>
      <c r="H159" s="361"/>
      <c r="I159" s="164"/>
      <c r="J159" s="362"/>
      <c r="K159" s="362"/>
      <c r="L159" s="363"/>
    </row>
    <row r="160" spans="1:12" s="221" customFormat="1" ht="28.5" customHeight="1">
      <c r="A160" s="84">
        <v>112</v>
      </c>
      <c r="B160" s="220" t="str">
        <f t="shared" si="15"/>
        <v>-</v>
      </c>
      <c r="C160" s="136"/>
      <c r="D160" s="136"/>
      <c r="E160" s="358"/>
      <c r="F160" s="359"/>
      <c r="G160" s="360"/>
      <c r="H160" s="361"/>
      <c r="I160" s="164"/>
      <c r="J160" s="362"/>
      <c r="K160" s="362"/>
      <c r="L160" s="363"/>
    </row>
    <row r="161" spans="1:12" s="221" customFormat="1" ht="28.5" customHeight="1">
      <c r="A161" s="84"/>
      <c r="B161" s="230" t="str">
        <f t="shared" si="15"/>
        <v>-</v>
      </c>
      <c r="C161" s="350"/>
      <c r="D161" s="350"/>
      <c r="E161" s="351"/>
      <c r="F161" s="352"/>
      <c r="G161" s="353"/>
      <c r="H161" s="354"/>
      <c r="I161" s="355"/>
      <c r="J161" s="356"/>
      <c r="K161" s="356"/>
      <c r="L161" s="357"/>
    </row>
    <row r="162" spans="1:12" s="221" customFormat="1" ht="65.25" customHeight="1">
      <c r="A162" s="84">
        <v>112</v>
      </c>
      <c r="B162" s="220" t="str">
        <f aca="true" t="shared" si="16" ref="B162:B173">CONCATENATE(H162,"-",J162,"-",K162)</f>
        <v>--</v>
      </c>
      <c r="C162" s="136"/>
      <c r="D162" s="136"/>
      <c r="E162" s="358"/>
      <c r="F162" s="359"/>
      <c r="G162" s="360"/>
      <c r="H162" s="361"/>
      <c r="I162" s="164"/>
      <c r="J162" s="362"/>
      <c r="K162" s="362"/>
      <c r="L162" s="363"/>
    </row>
    <row r="163" spans="1:12" s="221" customFormat="1" ht="62.25" customHeight="1">
      <c r="A163" s="84">
        <v>113</v>
      </c>
      <c r="B163" s="220" t="str">
        <f t="shared" si="16"/>
        <v>--</v>
      </c>
      <c r="C163" s="136"/>
      <c r="D163" s="136"/>
      <c r="E163" s="358"/>
      <c r="F163" s="359"/>
      <c r="G163" s="360"/>
      <c r="H163" s="361"/>
      <c r="I163" s="164"/>
      <c r="J163" s="362"/>
      <c r="K163" s="362"/>
      <c r="L163" s="363"/>
    </row>
    <row r="164" spans="1:12" s="221" customFormat="1" ht="28.5" customHeight="1">
      <c r="A164" s="84">
        <v>114</v>
      </c>
      <c r="B164" s="220" t="str">
        <f t="shared" si="16"/>
        <v>--</v>
      </c>
      <c r="C164" s="193"/>
      <c r="D164" s="193"/>
      <c r="E164" s="194"/>
      <c r="F164" s="195"/>
      <c r="G164" s="200"/>
      <c r="H164" s="196"/>
      <c r="I164" s="197"/>
      <c r="J164" s="198"/>
      <c r="K164" s="198"/>
      <c r="L164" s="199"/>
    </row>
    <row r="165" spans="1:12" s="221" customFormat="1" ht="28.5" customHeight="1">
      <c r="A165" s="84">
        <v>115</v>
      </c>
      <c r="B165" s="220" t="str">
        <f t="shared" si="16"/>
        <v>--</v>
      </c>
      <c r="C165" s="193"/>
      <c r="D165" s="193"/>
      <c r="E165" s="194"/>
      <c r="F165" s="195"/>
      <c r="G165" s="200"/>
      <c r="H165" s="196"/>
      <c r="I165" s="197"/>
      <c r="J165" s="198"/>
      <c r="K165" s="198"/>
      <c r="L165" s="199"/>
    </row>
    <row r="166" spans="1:12" s="221" customFormat="1" ht="28.5" customHeight="1">
      <c r="A166" s="84">
        <v>116</v>
      </c>
      <c r="B166" s="220" t="str">
        <f t="shared" si="16"/>
        <v>--</v>
      </c>
      <c r="C166" s="193"/>
      <c r="D166" s="193"/>
      <c r="E166" s="194"/>
      <c r="F166" s="195"/>
      <c r="G166" s="200"/>
      <c r="H166" s="196"/>
      <c r="I166" s="197"/>
      <c r="J166" s="198"/>
      <c r="K166" s="198"/>
      <c r="L166" s="199"/>
    </row>
    <row r="167" spans="1:12" s="221" customFormat="1" ht="28.5" customHeight="1">
      <c r="A167" s="84">
        <v>117</v>
      </c>
      <c r="B167" s="220" t="str">
        <f t="shared" si="16"/>
        <v>--</v>
      </c>
      <c r="C167" s="193"/>
      <c r="D167" s="193"/>
      <c r="E167" s="194"/>
      <c r="F167" s="195"/>
      <c r="G167" s="200"/>
      <c r="H167" s="196"/>
      <c r="I167" s="197"/>
      <c r="J167" s="198"/>
      <c r="K167" s="198"/>
      <c r="L167" s="199"/>
    </row>
    <row r="168" spans="1:12" s="221" customFormat="1" ht="28.5" customHeight="1">
      <c r="A168" s="84">
        <v>118</v>
      </c>
      <c r="B168" s="220" t="str">
        <f t="shared" si="16"/>
        <v>--</v>
      </c>
      <c r="C168" s="193"/>
      <c r="D168" s="193"/>
      <c r="E168" s="194"/>
      <c r="F168" s="195"/>
      <c r="G168" s="200"/>
      <c r="H168" s="196"/>
      <c r="I168" s="197"/>
      <c r="J168" s="198"/>
      <c r="K168" s="198"/>
      <c r="L168" s="199"/>
    </row>
    <row r="169" spans="1:12" s="221" customFormat="1" ht="28.5" customHeight="1">
      <c r="A169" s="84"/>
      <c r="B169" s="220" t="str">
        <f t="shared" si="16"/>
        <v>--</v>
      </c>
      <c r="C169" s="193"/>
      <c r="D169" s="193"/>
      <c r="E169" s="194"/>
      <c r="F169" s="195"/>
      <c r="G169" s="200"/>
      <c r="H169" s="196"/>
      <c r="I169" s="197"/>
      <c r="J169" s="198"/>
      <c r="K169" s="198"/>
      <c r="L169" s="199"/>
    </row>
    <row r="170" spans="1:12" s="221" customFormat="1" ht="28.5" customHeight="1">
      <c r="A170" s="84"/>
      <c r="B170" s="220" t="str">
        <f t="shared" si="16"/>
        <v>--</v>
      </c>
      <c r="C170" s="193"/>
      <c r="D170" s="193"/>
      <c r="E170" s="194"/>
      <c r="F170" s="195"/>
      <c r="G170" s="200"/>
      <c r="H170" s="196"/>
      <c r="I170" s="197"/>
      <c r="J170" s="198"/>
      <c r="K170" s="198"/>
      <c r="L170" s="199"/>
    </row>
    <row r="171" spans="1:12" s="221" customFormat="1" ht="28.5" customHeight="1">
      <c r="A171" s="84">
        <v>119</v>
      </c>
      <c r="B171" s="220" t="str">
        <f t="shared" si="16"/>
        <v>--</v>
      </c>
      <c r="C171" s="193"/>
      <c r="D171" s="193"/>
      <c r="E171" s="194"/>
      <c r="F171" s="195"/>
      <c r="G171" s="200"/>
      <c r="H171" s="196"/>
      <c r="I171" s="197"/>
      <c r="J171" s="198"/>
      <c r="K171" s="198"/>
      <c r="L171" s="199"/>
    </row>
    <row r="172" spans="1:12" s="221" customFormat="1" ht="28.5" customHeight="1">
      <c r="A172" s="84">
        <v>120</v>
      </c>
      <c r="B172" s="220" t="str">
        <f t="shared" si="16"/>
        <v>--</v>
      </c>
      <c r="C172" s="193"/>
      <c r="D172" s="193"/>
      <c r="E172" s="194"/>
      <c r="F172" s="195"/>
      <c r="G172" s="200"/>
      <c r="H172" s="196"/>
      <c r="I172" s="197"/>
      <c r="J172" s="198"/>
      <c r="K172" s="198"/>
      <c r="L172" s="199"/>
    </row>
    <row r="173" spans="1:12" s="221" customFormat="1" ht="28.5" customHeight="1">
      <c r="A173" s="84">
        <v>121</v>
      </c>
      <c r="B173" s="220" t="str">
        <f t="shared" si="16"/>
        <v>--</v>
      </c>
      <c r="C173" s="193"/>
      <c r="D173" s="193"/>
      <c r="E173" s="194"/>
      <c r="F173" s="195"/>
      <c r="G173" s="200"/>
      <c r="H173" s="196"/>
      <c r="I173" s="197"/>
      <c r="J173" s="198"/>
      <c r="K173" s="198"/>
      <c r="L173" s="199"/>
    </row>
    <row r="174" spans="1:12" s="221" customFormat="1" ht="28.5" customHeight="1">
      <c r="A174" s="84">
        <v>122</v>
      </c>
      <c r="B174" s="220" t="str">
        <f aca="true" t="shared" si="17" ref="B174:B181">CONCATENATE(H174,"-",L174)</f>
        <v>-</v>
      </c>
      <c r="C174" s="193"/>
      <c r="D174" s="193"/>
      <c r="E174" s="194"/>
      <c r="F174" s="195"/>
      <c r="G174" s="200"/>
      <c r="H174" s="196"/>
      <c r="I174" s="197"/>
      <c r="J174" s="198"/>
      <c r="K174" s="198"/>
      <c r="L174" s="199"/>
    </row>
    <row r="175" spans="1:12" s="221" customFormat="1" ht="28.5" customHeight="1">
      <c r="A175" s="84">
        <v>123</v>
      </c>
      <c r="B175" s="220" t="str">
        <f t="shared" si="17"/>
        <v>-</v>
      </c>
      <c r="C175" s="193"/>
      <c r="D175" s="193"/>
      <c r="E175" s="194"/>
      <c r="F175" s="195"/>
      <c r="G175" s="200"/>
      <c r="H175" s="196"/>
      <c r="I175" s="197"/>
      <c r="J175" s="198"/>
      <c r="K175" s="198"/>
      <c r="L175" s="199"/>
    </row>
    <row r="176" spans="1:12" s="221" customFormat="1" ht="28.5" customHeight="1">
      <c r="A176" s="84"/>
      <c r="B176" s="220" t="str">
        <f t="shared" si="17"/>
        <v>-</v>
      </c>
      <c r="C176" s="193"/>
      <c r="D176" s="193"/>
      <c r="E176" s="194"/>
      <c r="F176" s="195"/>
      <c r="G176" s="200"/>
      <c r="H176" s="196"/>
      <c r="I176" s="197"/>
      <c r="J176" s="198"/>
      <c r="K176" s="198"/>
      <c r="L176" s="199"/>
    </row>
    <row r="177" spans="1:12" s="221" customFormat="1" ht="28.5" customHeight="1">
      <c r="A177" s="84"/>
      <c r="B177" s="220" t="str">
        <f t="shared" si="17"/>
        <v>-</v>
      </c>
      <c r="C177" s="193"/>
      <c r="D177" s="193"/>
      <c r="E177" s="194"/>
      <c r="F177" s="195"/>
      <c r="G177" s="200"/>
      <c r="H177" s="196"/>
      <c r="I177" s="197"/>
      <c r="J177" s="198"/>
      <c r="K177" s="198"/>
      <c r="L177" s="199"/>
    </row>
    <row r="178" spans="1:12" s="221" customFormat="1" ht="28.5" customHeight="1">
      <c r="A178" s="84">
        <v>124</v>
      </c>
      <c r="B178" s="220" t="str">
        <f t="shared" si="17"/>
        <v>-</v>
      </c>
      <c r="C178" s="193"/>
      <c r="D178" s="193"/>
      <c r="E178" s="194"/>
      <c r="F178" s="195"/>
      <c r="G178" s="200"/>
      <c r="H178" s="196"/>
      <c r="I178" s="197"/>
      <c r="J178" s="198"/>
      <c r="K178" s="198"/>
      <c r="L178" s="199"/>
    </row>
    <row r="179" spans="1:12" s="221" customFormat="1" ht="28.5" customHeight="1">
      <c r="A179" s="84">
        <v>125</v>
      </c>
      <c r="B179" s="220" t="str">
        <f t="shared" si="17"/>
        <v>-</v>
      </c>
      <c r="C179" s="193"/>
      <c r="D179" s="193"/>
      <c r="E179" s="194"/>
      <c r="F179" s="195"/>
      <c r="G179" s="200"/>
      <c r="H179" s="196"/>
      <c r="I179" s="197"/>
      <c r="J179" s="198"/>
      <c r="K179" s="198"/>
      <c r="L179" s="199"/>
    </row>
    <row r="180" spans="1:12" s="221" customFormat="1" ht="28.5" customHeight="1">
      <c r="A180" s="84">
        <v>126</v>
      </c>
      <c r="B180" s="220" t="str">
        <f t="shared" si="17"/>
        <v>-</v>
      </c>
      <c r="C180" s="193"/>
      <c r="D180" s="193"/>
      <c r="E180" s="194"/>
      <c r="F180" s="195"/>
      <c r="G180" s="200"/>
      <c r="H180" s="196"/>
      <c r="I180" s="197"/>
      <c r="J180" s="198"/>
      <c r="K180" s="198"/>
      <c r="L180" s="199"/>
    </row>
    <row r="181" spans="1:12" s="221" customFormat="1" ht="28.5" customHeight="1">
      <c r="A181" s="84">
        <v>127</v>
      </c>
      <c r="B181" s="348" t="str">
        <f t="shared" si="17"/>
        <v>-</v>
      </c>
      <c r="C181" s="340"/>
      <c r="D181" s="340"/>
      <c r="E181" s="341"/>
      <c r="F181" s="342"/>
      <c r="G181" s="343"/>
      <c r="H181" s="344"/>
      <c r="I181" s="345"/>
      <c r="J181" s="346"/>
      <c r="K181" s="346"/>
      <c r="L181" s="347"/>
    </row>
    <row r="182" spans="1:12" s="221" customFormat="1" ht="61.5" customHeight="1">
      <c r="A182" s="84">
        <v>128</v>
      </c>
      <c r="B182" s="348" t="str">
        <f aca="true" t="shared" si="18" ref="B182:B193">CONCATENATE(H182,"-",J182,"-",K182)</f>
        <v>--</v>
      </c>
      <c r="C182" s="340"/>
      <c r="D182" s="340"/>
      <c r="E182" s="341"/>
      <c r="F182" s="342"/>
      <c r="G182" s="343"/>
      <c r="H182" s="344"/>
      <c r="I182" s="345"/>
      <c r="J182" s="346"/>
      <c r="K182" s="346"/>
      <c r="L182" s="347"/>
    </row>
    <row r="183" spans="1:12" s="221" customFormat="1" ht="64.5" customHeight="1" thickBot="1">
      <c r="A183" s="84"/>
      <c r="B183" s="231" t="str">
        <f t="shared" si="18"/>
        <v>--</v>
      </c>
      <c r="C183" s="222"/>
      <c r="D183" s="222"/>
      <c r="E183" s="223"/>
      <c r="F183" s="224"/>
      <c r="G183" s="225"/>
      <c r="H183" s="226"/>
      <c r="I183" s="227"/>
      <c r="J183" s="228"/>
      <c r="K183" s="228"/>
      <c r="L183" s="229"/>
    </row>
    <row r="184" spans="1:12" s="221" customFormat="1" ht="28.5" customHeight="1">
      <c r="A184" s="84"/>
      <c r="B184" s="230" t="str">
        <f t="shared" si="18"/>
        <v>--</v>
      </c>
      <c r="C184" s="350"/>
      <c r="D184" s="350"/>
      <c r="E184" s="351"/>
      <c r="F184" s="352"/>
      <c r="G184" s="353"/>
      <c r="H184" s="354"/>
      <c r="I184" s="355"/>
      <c r="J184" s="356"/>
      <c r="K184" s="356"/>
      <c r="L184" s="357"/>
    </row>
    <row r="185" spans="1:12" s="221" customFormat="1" ht="28.5" customHeight="1">
      <c r="A185" s="84">
        <v>129</v>
      </c>
      <c r="B185" s="220" t="str">
        <f t="shared" si="18"/>
        <v>--</v>
      </c>
      <c r="C185" s="136"/>
      <c r="D185" s="136"/>
      <c r="E185" s="358"/>
      <c r="F185" s="359"/>
      <c r="G185" s="360"/>
      <c r="H185" s="361"/>
      <c r="I185" s="164"/>
      <c r="J185" s="362"/>
      <c r="K185" s="362"/>
      <c r="L185" s="363"/>
    </row>
    <row r="186" spans="1:12" s="221" customFormat="1" ht="28.5" customHeight="1">
      <c r="A186" s="84">
        <v>130</v>
      </c>
      <c r="B186" s="220" t="str">
        <f t="shared" si="18"/>
        <v>--</v>
      </c>
      <c r="C186" s="136"/>
      <c r="D186" s="136"/>
      <c r="E186" s="358"/>
      <c r="F186" s="359"/>
      <c r="G186" s="360"/>
      <c r="H186" s="361"/>
      <c r="I186" s="164"/>
      <c r="J186" s="362"/>
      <c r="K186" s="362"/>
      <c r="L186" s="363"/>
    </row>
    <row r="187" spans="1:12" s="221" customFormat="1" ht="28.5" customHeight="1">
      <c r="A187" s="84">
        <v>131</v>
      </c>
      <c r="B187" s="220" t="str">
        <f t="shared" si="18"/>
        <v>--</v>
      </c>
      <c r="C187" s="136"/>
      <c r="D187" s="136"/>
      <c r="E187" s="358"/>
      <c r="F187" s="359"/>
      <c r="G187" s="360"/>
      <c r="H187" s="361"/>
      <c r="I187" s="164"/>
      <c r="J187" s="362"/>
      <c r="K187" s="362"/>
      <c r="L187" s="363"/>
    </row>
    <row r="188" spans="1:12" s="221" customFormat="1" ht="28.5" customHeight="1">
      <c r="A188" s="84">
        <v>132</v>
      </c>
      <c r="B188" s="220" t="str">
        <f t="shared" si="18"/>
        <v>--</v>
      </c>
      <c r="C188" s="136"/>
      <c r="D188" s="136"/>
      <c r="E188" s="358"/>
      <c r="F188" s="359"/>
      <c r="G188" s="360"/>
      <c r="H188" s="361"/>
      <c r="I188" s="164"/>
      <c r="J188" s="362"/>
      <c r="K188" s="362"/>
      <c r="L188" s="363"/>
    </row>
    <row r="189" spans="1:12" s="221" customFormat="1" ht="28.5" customHeight="1">
      <c r="A189" s="84">
        <v>133</v>
      </c>
      <c r="B189" s="220" t="str">
        <f t="shared" si="18"/>
        <v>--</v>
      </c>
      <c r="C189" s="136"/>
      <c r="D189" s="136"/>
      <c r="E189" s="358"/>
      <c r="F189" s="359"/>
      <c r="G189" s="360"/>
      <c r="H189" s="361"/>
      <c r="I189" s="164"/>
      <c r="J189" s="362"/>
      <c r="K189" s="362"/>
      <c r="L189" s="363"/>
    </row>
    <row r="190" spans="1:12" s="221" customFormat="1" ht="28.5" customHeight="1">
      <c r="A190" s="84">
        <v>134</v>
      </c>
      <c r="B190" s="220" t="str">
        <f t="shared" si="18"/>
        <v>--</v>
      </c>
      <c r="C190" s="136"/>
      <c r="D190" s="136"/>
      <c r="E190" s="358"/>
      <c r="F190" s="359"/>
      <c r="G190" s="360"/>
      <c r="H190" s="361"/>
      <c r="I190" s="164"/>
      <c r="J190" s="362"/>
      <c r="K190" s="362"/>
      <c r="L190" s="363"/>
    </row>
    <row r="191" spans="1:12" s="221" customFormat="1" ht="28.5" customHeight="1">
      <c r="A191" s="84">
        <v>135</v>
      </c>
      <c r="B191" s="220" t="str">
        <f t="shared" si="18"/>
        <v>--</v>
      </c>
      <c r="C191" s="136"/>
      <c r="D191" s="136"/>
      <c r="E191" s="358"/>
      <c r="F191" s="359"/>
      <c r="G191" s="360"/>
      <c r="H191" s="361"/>
      <c r="I191" s="164"/>
      <c r="J191" s="362"/>
      <c r="K191" s="362"/>
      <c r="L191" s="363"/>
    </row>
    <row r="192" spans="1:12" s="221" customFormat="1" ht="28.5" customHeight="1">
      <c r="A192" s="84">
        <v>136</v>
      </c>
      <c r="B192" s="220" t="str">
        <f t="shared" si="18"/>
        <v>--</v>
      </c>
      <c r="C192" s="136"/>
      <c r="D192" s="136"/>
      <c r="E192" s="358"/>
      <c r="F192" s="359"/>
      <c r="G192" s="360"/>
      <c r="H192" s="361"/>
      <c r="I192" s="164"/>
      <c r="J192" s="362"/>
      <c r="K192" s="362"/>
      <c r="L192" s="363"/>
    </row>
    <row r="193" spans="1:12" s="221" customFormat="1" ht="28.5" customHeight="1">
      <c r="A193" s="84">
        <v>135</v>
      </c>
      <c r="B193" s="220" t="str">
        <f t="shared" si="18"/>
        <v>--</v>
      </c>
      <c r="C193" s="136"/>
      <c r="D193" s="136"/>
      <c r="E193" s="358"/>
      <c r="F193" s="359"/>
      <c r="G193" s="360"/>
      <c r="H193" s="361"/>
      <c r="I193" s="164"/>
      <c r="J193" s="362"/>
      <c r="K193" s="362"/>
      <c r="L193" s="363"/>
    </row>
    <row r="194" spans="1:12" s="221" customFormat="1" ht="28.5" customHeight="1">
      <c r="A194" s="84">
        <v>136</v>
      </c>
      <c r="B194" s="220" t="str">
        <f aca="true" t="shared" si="19" ref="B194:B201">CONCATENATE(H194,"-",L194)</f>
        <v>-</v>
      </c>
      <c r="C194" s="136"/>
      <c r="D194" s="136"/>
      <c r="E194" s="358"/>
      <c r="F194" s="359"/>
      <c r="G194" s="360"/>
      <c r="H194" s="361"/>
      <c r="I194" s="164"/>
      <c r="J194" s="362"/>
      <c r="K194" s="362"/>
      <c r="L194" s="363"/>
    </row>
    <row r="195" spans="1:12" s="221" customFormat="1" ht="28.5" customHeight="1">
      <c r="A195" s="84">
        <v>137</v>
      </c>
      <c r="B195" s="220" t="str">
        <f t="shared" si="19"/>
        <v>-</v>
      </c>
      <c r="C195" s="136"/>
      <c r="D195" s="136"/>
      <c r="E195" s="358"/>
      <c r="F195" s="359"/>
      <c r="G195" s="360"/>
      <c r="H195" s="361"/>
      <c r="I195" s="164"/>
      <c r="J195" s="362"/>
      <c r="K195" s="362"/>
      <c r="L195" s="363"/>
    </row>
    <row r="196" spans="1:12" s="221" customFormat="1" ht="28.5" customHeight="1">
      <c r="A196" s="84">
        <v>138</v>
      </c>
      <c r="B196" s="220" t="str">
        <f t="shared" si="19"/>
        <v>-</v>
      </c>
      <c r="C196" s="136"/>
      <c r="D196" s="136"/>
      <c r="E196" s="358"/>
      <c r="F196" s="359"/>
      <c r="G196" s="360"/>
      <c r="H196" s="361"/>
      <c r="I196" s="164"/>
      <c r="J196" s="362"/>
      <c r="K196" s="362"/>
      <c r="L196" s="363"/>
    </row>
    <row r="197" spans="1:12" s="221" customFormat="1" ht="28.5" customHeight="1">
      <c r="A197" s="84">
        <v>139</v>
      </c>
      <c r="B197" s="220" t="str">
        <f t="shared" si="19"/>
        <v>-</v>
      </c>
      <c r="C197" s="136"/>
      <c r="D197" s="136"/>
      <c r="E197" s="358"/>
      <c r="F197" s="359"/>
      <c r="G197" s="360"/>
      <c r="H197" s="361"/>
      <c r="I197" s="164"/>
      <c r="J197" s="362"/>
      <c r="K197" s="362"/>
      <c r="L197" s="363"/>
    </row>
    <row r="198" spans="1:12" s="221" customFormat="1" ht="28.5" customHeight="1">
      <c r="A198" s="84">
        <v>140</v>
      </c>
      <c r="B198" s="220" t="str">
        <f t="shared" si="19"/>
        <v>-</v>
      </c>
      <c r="C198" s="136"/>
      <c r="D198" s="136"/>
      <c r="E198" s="358"/>
      <c r="F198" s="359"/>
      <c r="G198" s="360"/>
      <c r="H198" s="361"/>
      <c r="I198" s="164"/>
      <c r="J198" s="362"/>
      <c r="K198" s="362"/>
      <c r="L198" s="363"/>
    </row>
    <row r="199" spans="1:12" s="221" customFormat="1" ht="28.5" customHeight="1">
      <c r="A199" s="84"/>
      <c r="B199" s="220" t="str">
        <f t="shared" si="19"/>
        <v>-</v>
      </c>
      <c r="C199" s="136"/>
      <c r="D199" s="136"/>
      <c r="E199" s="358"/>
      <c r="F199" s="359"/>
      <c r="G199" s="360"/>
      <c r="H199" s="361"/>
      <c r="I199" s="164"/>
      <c r="J199" s="362"/>
      <c r="K199" s="362"/>
      <c r="L199" s="363"/>
    </row>
    <row r="200" spans="1:12" s="221" customFormat="1" ht="28.5" customHeight="1">
      <c r="A200" s="84"/>
      <c r="B200" s="220" t="str">
        <f t="shared" si="19"/>
        <v>-</v>
      </c>
      <c r="C200" s="136"/>
      <c r="D200" s="136"/>
      <c r="E200" s="358"/>
      <c r="F200" s="359"/>
      <c r="G200" s="360"/>
      <c r="H200" s="361"/>
      <c r="I200" s="164"/>
      <c r="J200" s="362"/>
      <c r="K200" s="362"/>
      <c r="L200" s="363"/>
    </row>
    <row r="201" spans="1:12" s="221" customFormat="1" ht="28.5" customHeight="1">
      <c r="A201" s="84">
        <v>141</v>
      </c>
      <c r="B201" s="230" t="str">
        <f t="shared" si="19"/>
        <v>-</v>
      </c>
      <c r="C201" s="350"/>
      <c r="D201" s="350"/>
      <c r="E201" s="351"/>
      <c r="F201" s="352"/>
      <c r="G201" s="353"/>
      <c r="H201" s="354"/>
      <c r="I201" s="355"/>
      <c r="J201" s="356"/>
      <c r="K201" s="356"/>
      <c r="L201" s="357"/>
    </row>
    <row r="202" spans="1:12" s="221" customFormat="1" ht="81.75" customHeight="1">
      <c r="A202" s="84">
        <v>142</v>
      </c>
      <c r="B202" s="220" t="str">
        <f aca="true" t="shared" si="20" ref="B202:B213">CONCATENATE(H202,"-",J202,"-",K202)</f>
        <v>--</v>
      </c>
      <c r="C202" s="136"/>
      <c r="D202" s="136"/>
      <c r="E202" s="358"/>
      <c r="F202" s="359"/>
      <c r="G202" s="360"/>
      <c r="H202" s="361"/>
      <c r="I202" s="164"/>
      <c r="J202" s="362"/>
      <c r="K202" s="362"/>
      <c r="L202" s="363"/>
    </row>
    <row r="203" spans="1:12" s="221" customFormat="1" ht="78.75" customHeight="1">
      <c r="A203" s="84">
        <v>143</v>
      </c>
      <c r="B203" s="220" t="str">
        <f t="shared" si="20"/>
        <v>--</v>
      </c>
      <c r="C203" s="136"/>
      <c r="D203" s="136"/>
      <c r="E203" s="358"/>
      <c r="F203" s="359"/>
      <c r="G203" s="360"/>
      <c r="H203" s="361"/>
      <c r="I203" s="164"/>
      <c r="J203" s="362"/>
      <c r="K203" s="362"/>
      <c r="L203" s="363"/>
    </row>
    <row r="204" spans="1:12" s="221" customFormat="1" ht="27.75" customHeight="1">
      <c r="A204" s="84">
        <v>144</v>
      </c>
      <c r="B204" s="220" t="str">
        <f t="shared" si="20"/>
        <v>--</v>
      </c>
      <c r="C204" s="193"/>
      <c r="D204" s="193"/>
      <c r="E204" s="194"/>
      <c r="F204" s="195"/>
      <c r="G204" s="200"/>
      <c r="H204" s="196"/>
      <c r="I204" s="197"/>
      <c r="J204" s="198"/>
      <c r="K204" s="198"/>
      <c r="L204" s="199"/>
    </row>
    <row r="205" spans="1:12" s="221" customFormat="1" ht="27.75" customHeight="1">
      <c r="A205" s="84">
        <v>145</v>
      </c>
      <c r="B205" s="220" t="str">
        <f t="shared" si="20"/>
        <v>--</v>
      </c>
      <c r="C205" s="193"/>
      <c r="D205" s="193"/>
      <c r="E205" s="194"/>
      <c r="F205" s="195"/>
      <c r="G205" s="200"/>
      <c r="H205" s="196"/>
      <c r="I205" s="197"/>
      <c r="J205" s="198"/>
      <c r="K205" s="198"/>
      <c r="L205" s="199"/>
    </row>
    <row r="206" spans="1:12" s="221" customFormat="1" ht="27.75" customHeight="1">
      <c r="A206" s="84">
        <v>146</v>
      </c>
      <c r="B206" s="220" t="str">
        <f t="shared" si="20"/>
        <v>--</v>
      </c>
      <c r="C206" s="193"/>
      <c r="D206" s="193"/>
      <c r="E206" s="194"/>
      <c r="F206" s="195"/>
      <c r="G206" s="200"/>
      <c r="H206" s="196"/>
      <c r="I206" s="197"/>
      <c r="J206" s="198"/>
      <c r="K206" s="198"/>
      <c r="L206" s="199"/>
    </row>
    <row r="207" spans="1:12" s="221" customFormat="1" ht="27.75" customHeight="1">
      <c r="A207" s="84"/>
      <c r="B207" s="220" t="str">
        <f t="shared" si="20"/>
        <v>--</v>
      </c>
      <c r="C207" s="193"/>
      <c r="D207" s="193"/>
      <c r="E207" s="194"/>
      <c r="F207" s="195"/>
      <c r="G207" s="200"/>
      <c r="H207" s="196"/>
      <c r="I207" s="197"/>
      <c r="J207" s="198"/>
      <c r="K207" s="198"/>
      <c r="L207" s="199"/>
    </row>
    <row r="208" spans="1:12" s="221" customFormat="1" ht="27.75" customHeight="1">
      <c r="A208" s="84">
        <v>146</v>
      </c>
      <c r="B208" s="220" t="str">
        <f t="shared" si="20"/>
        <v>--</v>
      </c>
      <c r="C208" s="193"/>
      <c r="D208" s="193"/>
      <c r="E208" s="194"/>
      <c r="F208" s="195"/>
      <c r="G208" s="200"/>
      <c r="H208" s="196"/>
      <c r="I208" s="197"/>
      <c r="J208" s="198"/>
      <c r="K208" s="198"/>
      <c r="L208" s="199"/>
    </row>
    <row r="209" spans="1:12" s="221" customFormat="1" ht="27.75" customHeight="1">
      <c r="A209" s="84">
        <v>147</v>
      </c>
      <c r="B209" s="220" t="str">
        <f t="shared" si="20"/>
        <v>--</v>
      </c>
      <c r="C209" s="193"/>
      <c r="D209" s="193"/>
      <c r="E209" s="194"/>
      <c r="F209" s="195"/>
      <c r="G209" s="200"/>
      <c r="H209" s="196"/>
      <c r="I209" s="197"/>
      <c r="J209" s="198"/>
      <c r="K209" s="198"/>
      <c r="L209" s="199"/>
    </row>
    <row r="210" spans="1:12" s="221" customFormat="1" ht="27.75" customHeight="1">
      <c r="A210" s="84">
        <v>148</v>
      </c>
      <c r="B210" s="220" t="str">
        <f t="shared" si="20"/>
        <v>--</v>
      </c>
      <c r="C210" s="193"/>
      <c r="D210" s="193"/>
      <c r="E210" s="194"/>
      <c r="F210" s="195"/>
      <c r="G210" s="200"/>
      <c r="H210" s="196"/>
      <c r="I210" s="197"/>
      <c r="J210" s="198"/>
      <c r="K210" s="198"/>
      <c r="L210" s="199"/>
    </row>
    <row r="211" spans="1:12" s="221" customFormat="1" ht="27.75" customHeight="1">
      <c r="A211" s="84">
        <v>149</v>
      </c>
      <c r="B211" s="220" t="str">
        <f t="shared" si="20"/>
        <v>--</v>
      </c>
      <c r="C211" s="193"/>
      <c r="D211" s="193"/>
      <c r="E211" s="194"/>
      <c r="F211" s="195"/>
      <c r="G211" s="200"/>
      <c r="H211" s="196"/>
      <c r="I211" s="197"/>
      <c r="J211" s="198"/>
      <c r="K211" s="198"/>
      <c r="L211" s="199"/>
    </row>
    <row r="212" spans="1:12" s="221" customFormat="1" ht="27.75" customHeight="1">
      <c r="A212" s="84">
        <v>150</v>
      </c>
      <c r="B212" s="220" t="str">
        <f t="shared" si="20"/>
        <v>--</v>
      </c>
      <c r="C212" s="193"/>
      <c r="D212" s="193"/>
      <c r="E212" s="194"/>
      <c r="F212" s="195"/>
      <c r="G212" s="200"/>
      <c r="H212" s="196"/>
      <c r="I212" s="197"/>
      <c r="J212" s="198"/>
      <c r="K212" s="198"/>
      <c r="L212" s="199"/>
    </row>
    <row r="213" spans="1:12" s="221" customFormat="1" ht="27.75" customHeight="1">
      <c r="A213" s="84"/>
      <c r="B213" s="220" t="str">
        <f t="shared" si="20"/>
        <v>--</v>
      </c>
      <c r="C213" s="193"/>
      <c r="D213" s="193"/>
      <c r="E213" s="194"/>
      <c r="F213" s="195"/>
      <c r="G213" s="200"/>
      <c r="H213" s="196"/>
      <c r="I213" s="197"/>
      <c r="J213" s="198"/>
      <c r="K213" s="198"/>
      <c r="L213" s="199"/>
    </row>
    <row r="214" spans="1:12" s="221" customFormat="1" ht="27.75" customHeight="1">
      <c r="A214" s="84"/>
      <c r="B214" s="220" t="str">
        <f aca="true" t="shared" si="21" ref="B214:B221">CONCATENATE(H214,"-",L214)</f>
        <v>-</v>
      </c>
      <c r="C214" s="193"/>
      <c r="D214" s="193"/>
      <c r="E214" s="194"/>
      <c r="F214" s="195"/>
      <c r="G214" s="200"/>
      <c r="H214" s="196"/>
      <c r="I214" s="197"/>
      <c r="J214" s="198"/>
      <c r="K214" s="198"/>
      <c r="L214" s="199"/>
    </row>
    <row r="215" spans="1:12" s="221" customFormat="1" ht="27.75" customHeight="1">
      <c r="A215" s="84">
        <v>151</v>
      </c>
      <c r="B215" s="220" t="str">
        <f t="shared" si="21"/>
        <v>-</v>
      </c>
      <c r="C215" s="193"/>
      <c r="D215" s="193"/>
      <c r="E215" s="194"/>
      <c r="F215" s="195"/>
      <c r="G215" s="200"/>
      <c r="H215" s="196"/>
      <c r="I215" s="197"/>
      <c r="J215" s="198"/>
      <c r="K215" s="198"/>
      <c r="L215" s="199"/>
    </row>
    <row r="216" spans="1:12" s="221" customFormat="1" ht="27.75" customHeight="1">
      <c r="A216" s="84">
        <v>152</v>
      </c>
      <c r="B216" s="220" t="str">
        <f t="shared" si="21"/>
        <v>-</v>
      </c>
      <c r="C216" s="193"/>
      <c r="D216" s="193"/>
      <c r="E216" s="194"/>
      <c r="F216" s="195"/>
      <c r="G216" s="200"/>
      <c r="H216" s="196"/>
      <c r="I216" s="197"/>
      <c r="J216" s="198"/>
      <c r="K216" s="198"/>
      <c r="L216" s="199"/>
    </row>
    <row r="217" spans="1:12" s="221" customFormat="1" ht="27.75" customHeight="1">
      <c r="A217" s="84">
        <v>153</v>
      </c>
      <c r="B217" s="220" t="str">
        <f t="shared" si="21"/>
        <v>-</v>
      </c>
      <c r="C217" s="193"/>
      <c r="D217" s="193"/>
      <c r="E217" s="194"/>
      <c r="F217" s="195"/>
      <c r="G217" s="200"/>
      <c r="H217" s="196"/>
      <c r="I217" s="197"/>
      <c r="J217" s="198"/>
      <c r="K217" s="198"/>
      <c r="L217" s="199"/>
    </row>
    <row r="218" spans="1:12" s="141" customFormat="1" ht="27.75" customHeight="1">
      <c r="A218" s="84">
        <v>154</v>
      </c>
      <c r="B218" s="220" t="str">
        <f t="shared" si="21"/>
        <v>-</v>
      </c>
      <c r="C218" s="193"/>
      <c r="D218" s="193"/>
      <c r="E218" s="194"/>
      <c r="F218" s="195"/>
      <c r="G218" s="200"/>
      <c r="H218" s="196"/>
      <c r="I218" s="197"/>
      <c r="J218" s="198"/>
      <c r="K218" s="198"/>
      <c r="L218" s="199"/>
    </row>
    <row r="219" spans="1:12" s="141" customFormat="1" ht="27.75" customHeight="1">
      <c r="A219" s="84">
        <v>155</v>
      </c>
      <c r="B219" s="220" t="str">
        <f t="shared" si="21"/>
        <v>-</v>
      </c>
      <c r="C219" s="193"/>
      <c r="D219" s="193"/>
      <c r="E219" s="194"/>
      <c r="F219" s="195"/>
      <c r="G219" s="200"/>
      <c r="H219" s="196"/>
      <c r="I219" s="197"/>
      <c r="J219" s="198"/>
      <c r="K219" s="198"/>
      <c r="L219" s="199"/>
    </row>
    <row r="220" spans="1:12" s="141" customFormat="1" ht="27.75" customHeight="1">
      <c r="A220" s="84">
        <v>156</v>
      </c>
      <c r="B220" s="220" t="str">
        <f t="shared" si="21"/>
        <v>-</v>
      </c>
      <c r="C220" s="193"/>
      <c r="D220" s="193"/>
      <c r="E220" s="194"/>
      <c r="F220" s="195"/>
      <c r="G220" s="200"/>
      <c r="H220" s="196"/>
      <c r="I220" s="197"/>
      <c r="J220" s="198"/>
      <c r="K220" s="198"/>
      <c r="L220" s="199"/>
    </row>
    <row r="221" spans="1:12" s="141" customFormat="1" ht="27.75" customHeight="1">
      <c r="A221" s="84">
        <v>157</v>
      </c>
      <c r="B221" s="348" t="str">
        <f t="shared" si="21"/>
        <v>-</v>
      </c>
      <c r="C221" s="340"/>
      <c r="D221" s="340"/>
      <c r="E221" s="341"/>
      <c r="F221" s="342"/>
      <c r="G221" s="343"/>
      <c r="H221" s="344"/>
      <c r="I221" s="345"/>
      <c r="J221" s="346"/>
      <c r="K221" s="346"/>
      <c r="L221" s="347"/>
    </row>
    <row r="222" spans="1:12" s="141" customFormat="1" ht="69.75" customHeight="1">
      <c r="A222" s="84">
        <v>158</v>
      </c>
      <c r="B222" s="348" t="str">
        <f aca="true" t="shared" si="22" ref="B222:B233">CONCATENATE(H222,"-",J222,"-",K222)</f>
        <v>--</v>
      </c>
      <c r="C222" s="340"/>
      <c r="D222" s="340"/>
      <c r="E222" s="341"/>
      <c r="F222" s="342"/>
      <c r="G222" s="343"/>
      <c r="H222" s="344"/>
      <c r="I222" s="345"/>
      <c r="J222" s="346"/>
      <c r="K222" s="346"/>
      <c r="L222" s="347"/>
    </row>
    <row r="223" spans="1:12" s="141" customFormat="1" ht="72.75" customHeight="1" thickBot="1">
      <c r="A223" s="84">
        <v>159</v>
      </c>
      <c r="B223" s="231" t="str">
        <f t="shared" si="22"/>
        <v>--</v>
      </c>
      <c r="C223" s="222"/>
      <c r="D223" s="222"/>
      <c r="E223" s="223"/>
      <c r="F223" s="224"/>
      <c r="G223" s="225"/>
      <c r="H223" s="226"/>
      <c r="I223" s="227"/>
      <c r="J223" s="228"/>
      <c r="K223" s="228"/>
      <c r="L223" s="229"/>
    </row>
    <row r="224" spans="1:12" s="141" customFormat="1" ht="28.5" customHeight="1">
      <c r="A224" s="84">
        <v>160</v>
      </c>
      <c r="B224" s="230" t="str">
        <f t="shared" si="22"/>
        <v>--</v>
      </c>
      <c r="C224" s="350"/>
      <c r="D224" s="350"/>
      <c r="E224" s="351"/>
      <c r="F224" s="352"/>
      <c r="G224" s="353"/>
      <c r="H224" s="354"/>
      <c r="I224" s="355"/>
      <c r="J224" s="356"/>
      <c r="K224" s="356"/>
      <c r="L224" s="357"/>
    </row>
    <row r="225" spans="1:12" s="141" customFormat="1" ht="28.5" customHeight="1">
      <c r="A225" s="84">
        <v>161</v>
      </c>
      <c r="B225" s="220" t="str">
        <f t="shared" si="22"/>
        <v>--</v>
      </c>
      <c r="C225" s="136"/>
      <c r="D225" s="136"/>
      <c r="E225" s="358"/>
      <c r="F225" s="359"/>
      <c r="G225" s="360"/>
      <c r="H225" s="361"/>
      <c r="I225" s="164"/>
      <c r="J225" s="362"/>
      <c r="K225" s="362"/>
      <c r="L225" s="363"/>
    </row>
    <row r="226" spans="1:12" s="141" customFormat="1" ht="28.5" customHeight="1">
      <c r="A226" s="84">
        <v>162</v>
      </c>
      <c r="B226" s="220" t="str">
        <f t="shared" si="22"/>
        <v>--</v>
      </c>
      <c r="C226" s="136"/>
      <c r="D226" s="136"/>
      <c r="E226" s="358"/>
      <c r="F226" s="359"/>
      <c r="G226" s="360"/>
      <c r="H226" s="361"/>
      <c r="I226" s="164"/>
      <c r="J226" s="362"/>
      <c r="K226" s="362"/>
      <c r="L226" s="363"/>
    </row>
    <row r="227" spans="1:12" s="141" customFormat="1" ht="28.5" customHeight="1">
      <c r="A227" s="84">
        <v>163</v>
      </c>
      <c r="B227" s="220" t="str">
        <f t="shared" si="22"/>
        <v>--</v>
      </c>
      <c r="C227" s="136"/>
      <c r="D227" s="136"/>
      <c r="E227" s="358"/>
      <c r="F227" s="359"/>
      <c r="G227" s="360"/>
      <c r="H227" s="361"/>
      <c r="I227" s="164"/>
      <c r="J227" s="362"/>
      <c r="K227" s="362"/>
      <c r="L227" s="363"/>
    </row>
    <row r="228" spans="1:12" s="141" customFormat="1" ht="28.5" customHeight="1">
      <c r="A228" s="84">
        <v>164</v>
      </c>
      <c r="B228" s="220" t="str">
        <f t="shared" si="22"/>
        <v>--</v>
      </c>
      <c r="C228" s="136"/>
      <c r="D228" s="136"/>
      <c r="E228" s="358"/>
      <c r="F228" s="359"/>
      <c r="G228" s="360"/>
      <c r="H228" s="361"/>
      <c r="I228" s="164"/>
      <c r="J228" s="362"/>
      <c r="K228" s="362"/>
      <c r="L228" s="363"/>
    </row>
    <row r="229" spans="1:12" s="141" customFormat="1" ht="28.5" customHeight="1">
      <c r="A229" s="84">
        <v>165</v>
      </c>
      <c r="B229" s="220" t="str">
        <f t="shared" si="22"/>
        <v>--</v>
      </c>
      <c r="C229" s="136"/>
      <c r="D229" s="136"/>
      <c r="E229" s="358"/>
      <c r="F229" s="359"/>
      <c r="G229" s="360"/>
      <c r="H229" s="361"/>
      <c r="I229" s="164"/>
      <c r="J229" s="362"/>
      <c r="K229" s="362"/>
      <c r="L229" s="363"/>
    </row>
    <row r="230" spans="1:12" s="141" customFormat="1" ht="28.5" customHeight="1">
      <c r="A230" s="84">
        <v>166</v>
      </c>
      <c r="B230" s="220" t="str">
        <f t="shared" si="22"/>
        <v>--</v>
      </c>
      <c r="C230" s="136"/>
      <c r="D230" s="136"/>
      <c r="E230" s="358"/>
      <c r="F230" s="359"/>
      <c r="G230" s="360"/>
      <c r="H230" s="361"/>
      <c r="I230" s="164"/>
      <c r="J230" s="362"/>
      <c r="K230" s="362"/>
      <c r="L230" s="363"/>
    </row>
    <row r="231" spans="1:12" s="141" customFormat="1" ht="28.5" customHeight="1">
      <c r="A231" s="84">
        <v>167</v>
      </c>
      <c r="B231" s="220" t="str">
        <f t="shared" si="22"/>
        <v>--</v>
      </c>
      <c r="C231" s="136"/>
      <c r="D231" s="136"/>
      <c r="E231" s="358"/>
      <c r="F231" s="359"/>
      <c r="G231" s="360"/>
      <c r="H231" s="361"/>
      <c r="I231" s="164"/>
      <c r="J231" s="362"/>
      <c r="K231" s="362"/>
      <c r="L231" s="363"/>
    </row>
    <row r="232" spans="1:12" s="141" customFormat="1" ht="28.5" customHeight="1">
      <c r="A232" s="84">
        <v>168</v>
      </c>
      <c r="B232" s="220" t="str">
        <f t="shared" si="22"/>
        <v>--</v>
      </c>
      <c r="C232" s="136"/>
      <c r="D232" s="136"/>
      <c r="E232" s="358"/>
      <c r="F232" s="359"/>
      <c r="G232" s="360"/>
      <c r="H232" s="361"/>
      <c r="I232" s="164"/>
      <c r="J232" s="362"/>
      <c r="K232" s="362"/>
      <c r="L232" s="363"/>
    </row>
    <row r="233" spans="1:12" s="141" customFormat="1" ht="28.5" customHeight="1">
      <c r="A233" s="84">
        <v>169</v>
      </c>
      <c r="B233" s="220" t="str">
        <f t="shared" si="22"/>
        <v>--</v>
      </c>
      <c r="C233" s="136"/>
      <c r="D233" s="136"/>
      <c r="E233" s="358"/>
      <c r="F233" s="359"/>
      <c r="G233" s="360"/>
      <c r="H233" s="361"/>
      <c r="I233" s="164"/>
      <c r="J233" s="362"/>
      <c r="K233" s="362"/>
      <c r="L233" s="363"/>
    </row>
    <row r="234" spans="1:12" s="141" customFormat="1" ht="28.5" customHeight="1">
      <c r="A234" s="84">
        <v>170</v>
      </c>
      <c r="B234" s="220" t="str">
        <f aca="true" t="shared" si="23" ref="B234:B241">CONCATENATE(H234,"-",L234)</f>
        <v>-</v>
      </c>
      <c r="C234" s="136"/>
      <c r="D234" s="136"/>
      <c r="E234" s="358"/>
      <c r="F234" s="359"/>
      <c r="G234" s="360"/>
      <c r="H234" s="361"/>
      <c r="I234" s="164"/>
      <c r="J234" s="362"/>
      <c r="K234" s="362"/>
      <c r="L234" s="363"/>
    </row>
    <row r="235" spans="1:12" s="141" customFormat="1" ht="28.5" customHeight="1">
      <c r="A235" s="84">
        <v>171</v>
      </c>
      <c r="B235" s="220" t="str">
        <f t="shared" si="23"/>
        <v>-</v>
      </c>
      <c r="C235" s="136"/>
      <c r="D235" s="136"/>
      <c r="E235" s="358"/>
      <c r="F235" s="359"/>
      <c r="G235" s="360"/>
      <c r="H235" s="361"/>
      <c r="I235" s="164"/>
      <c r="J235" s="362"/>
      <c r="K235" s="362"/>
      <c r="L235" s="363"/>
    </row>
    <row r="236" spans="1:12" s="141" customFormat="1" ht="28.5" customHeight="1">
      <c r="A236" s="84">
        <v>172</v>
      </c>
      <c r="B236" s="220" t="str">
        <f t="shared" si="23"/>
        <v>-</v>
      </c>
      <c r="C236" s="136"/>
      <c r="D236" s="136"/>
      <c r="E236" s="358"/>
      <c r="F236" s="359"/>
      <c r="G236" s="360"/>
      <c r="H236" s="361"/>
      <c r="I236" s="164"/>
      <c r="J236" s="362"/>
      <c r="K236" s="362"/>
      <c r="L236" s="363"/>
    </row>
    <row r="237" spans="1:12" s="141" customFormat="1" ht="28.5" customHeight="1">
      <c r="A237" s="84">
        <v>173</v>
      </c>
      <c r="B237" s="220" t="str">
        <f t="shared" si="23"/>
        <v>-</v>
      </c>
      <c r="C237" s="136"/>
      <c r="D237" s="136"/>
      <c r="E237" s="358"/>
      <c r="F237" s="359"/>
      <c r="G237" s="360"/>
      <c r="H237" s="361"/>
      <c r="I237" s="164"/>
      <c r="J237" s="362"/>
      <c r="K237" s="362"/>
      <c r="L237" s="363"/>
    </row>
    <row r="238" spans="1:12" s="141" customFormat="1" ht="28.5" customHeight="1">
      <c r="A238" s="84">
        <v>174</v>
      </c>
      <c r="B238" s="220" t="str">
        <f t="shared" si="23"/>
        <v>-</v>
      </c>
      <c r="C238" s="136"/>
      <c r="D238" s="136"/>
      <c r="E238" s="358"/>
      <c r="F238" s="359"/>
      <c r="G238" s="360"/>
      <c r="H238" s="361"/>
      <c r="I238" s="164"/>
      <c r="J238" s="362"/>
      <c r="K238" s="362"/>
      <c r="L238" s="363"/>
    </row>
    <row r="239" spans="1:12" s="141" customFormat="1" ht="28.5" customHeight="1">
      <c r="A239" s="84">
        <v>175</v>
      </c>
      <c r="B239" s="220" t="str">
        <f t="shared" si="23"/>
        <v>-</v>
      </c>
      <c r="C239" s="136"/>
      <c r="D239" s="136"/>
      <c r="E239" s="358"/>
      <c r="F239" s="359"/>
      <c r="G239" s="360"/>
      <c r="H239" s="361"/>
      <c r="I239" s="164"/>
      <c r="J239" s="362"/>
      <c r="K239" s="362"/>
      <c r="L239" s="363"/>
    </row>
    <row r="240" spans="1:12" s="141" customFormat="1" ht="28.5" customHeight="1">
      <c r="A240" s="84">
        <v>176</v>
      </c>
      <c r="B240" s="220" t="str">
        <f t="shared" si="23"/>
        <v>-</v>
      </c>
      <c r="C240" s="136"/>
      <c r="D240" s="136"/>
      <c r="E240" s="358"/>
      <c r="F240" s="359"/>
      <c r="G240" s="360"/>
      <c r="H240" s="361"/>
      <c r="I240" s="164"/>
      <c r="J240" s="362"/>
      <c r="K240" s="362"/>
      <c r="L240" s="363"/>
    </row>
    <row r="241" spans="1:12" s="141" customFormat="1" ht="28.5" customHeight="1">
      <c r="A241" s="84">
        <v>177</v>
      </c>
      <c r="B241" s="230" t="str">
        <f t="shared" si="23"/>
        <v>-</v>
      </c>
      <c r="C241" s="350"/>
      <c r="D241" s="350"/>
      <c r="E241" s="351"/>
      <c r="F241" s="352"/>
      <c r="G241" s="353"/>
      <c r="H241" s="354"/>
      <c r="I241" s="355"/>
      <c r="J241" s="356"/>
      <c r="K241" s="356"/>
      <c r="L241" s="357"/>
    </row>
    <row r="242" spans="1:12" s="141" customFormat="1" ht="69" customHeight="1">
      <c r="A242" s="84">
        <v>178</v>
      </c>
      <c r="B242" s="220" t="str">
        <f aca="true" t="shared" si="24" ref="B242:B253">CONCATENATE(H242,"-",J242,"-",K242)</f>
        <v>--</v>
      </c>
      <c r="C242" s="136"/>
      <c r="D242" s="136"/>
      <c r="E242" s="358"/>
      <c r="F242" s="359"/>
      <c r="G242" s="360"/>
      <c r="H242" s="361"/>
      <c r="I242" s="164"/>
      <c r="J242" s="362"/>
      <c r="K242" s="362"/>
      <c r="L242" s="363"/>
    </row>
    <row r="243" spans="1:12" s="141" customFormat="1" ht="72" customHeight="1">
      <c r="A243" s="84">
        <v>179</v>
      </c>
      <c r="B243" s="220" t="str">
        <f t="shared" si="24"/>
        <v>--</v>
      </c>
      <c r="C243" s="136"/>
      <c r="D243" s="136"/>
      <c r="E243" s="358"/>
      <c r="F243" s="359"/>
      <c r="G243" s="360"/>
      <c r="H243" s="361"/>
      <c r="I243" s="164"/>
      <c r="J243" s="362"/>
      <c r="K243" s="362"/>
      <c r="L243" s="363"/>
    </row>
    <row r="244" spans="1:12" s="141" customFormat="1" ht="28.5" customHeight="1">
      <c r="A244" s="84">
        <v>180</v>
      </c>
      <c r="B244" s="220" t="str">
        <f t="shared" si="24"/>
        <v>--</v>
      </c>
      <c r="C244" s="193"/>
      <c r="D244" s="193"/>
      <c r="E244" s="194"/>
      <c r="F244" s="195"/>
      <c r="G244" s="200"/>
      <c r="H244" s="196"/>
      <c r="I244" s="197"/>
      <c r="J244" s="198"/>
      <c r="K244" s="198"/>
      <c r="L244" s="199"/>
    </row>
    <row r="245" spans="1:12" s="141" customFormat="1" ht="28.5" customHeight="1">
      <c r="A245" s="84">
        <v>181</v>
      </c>
      <c r="B245" s="220" t="str">
        <f t="shared" si="24"/>
        <v>--</v>
      </c>
      <c r="C245" s="193"/>
      <c r="D245" s="193"/>
      <c r="E245" s="194"/>
      <c r="F245" s="195"/>
      <c r="G245" s="200"/>
      <c r="H245" s="196"/>
      <c r="I245" s="197"/>
      <c r="J245" s="198"/>
      <c r="K245" s="198"/>
      <c r="L245" s="199"/>
    </row>
    <row r="246" spans="1:12" s="141" customFormat="1" ht="28.5" customHeight="1">
      <c r="A246" s="84">
        <v>182</v>
      </c>
      <c r="B246" s="220" t="str">
        <f t="shared" si="24"/>
        <v>--</v>
      </c>
      <c r="C246" s="193"/>
      <c r="D246" s="193"/>
      <c r="E246" s="194"/>
      <c r="F246" s="195"/>
      <c r="G246" s="200"/>
      <c r="H246" s="196"/>
      <c r="I246" s="197"/>
      <c r="J246" s="198"/>
      <c r="K246" s="198"/>
      <c r="L246" s="199"/>
    </row>
    <row r="247" spans="1:12" s="141" customFormat="1" ht="28.5" customHeight="1">
      <c r="A247" s="84">
        <v>183</v>
      </c>
      <c r="B247" s="220" t="str">
        <f t="shared" si="24"/>
        <v>--</v>
      </c>
      <c r="C247" s="193"/>
      <c r="D247" s="193"/>
      <c r="E247" s="194"/>
      <c r="F247" s="195"/>
      <c r="G247" s="200"/>
      <c r="H247" s="196"/>
      <c r="I247" s="197"/>
      <c r="J247" s="198"/>
      <c r="K247" s="198"/>
      <c r="L247" s="199"/>
    </row>
    <row r="248" spans="1:12" s="141" customFormat="1" ht="28.5" customHeight="1">
      <c r="A248" s="84">
        <v>184</v>
      </c>
      <c r="B248" s="220" t="str">
        <f t="shared" si="24"/>
        <v>--</v>
      </c>
      <c r="C248" s="193"/>
      <c r="D248" s="193"/>
      <c r="E248" s="194"/>
      <c r="F248" s="195"/>
      <c r="G248" s="200"/>
      <c r="H248" s="196"/>
      <c r="I248" s="197"/>
      <c r="J248" s="198"/>
      <c r="K248" s="198"/>
      <c r="L248" s="199"/>
    </row>
    <row r="249" spans="1:12" s="141" customFormat="1" ht="28.5" customHeight="1">
      <c r="A249" s="84">
        <v>185</v>
      </c>
      <c r="B249" s="220" t="str">
        <f t="shared" si="24"/>
        <v>--</v>
      </c>
      <c r="C249" s="193"/>
      <c r="D249" s="193"/>
      <c r="E249" s="194"/>
      <c r="F249" s="195"/>
      <c r="G249" s="200"/>
      <c r="H249" s="196"/>
      <c r="I249" s="197"/>
      <c r="J249" s="198"/>
      <c r="K249" s="198"/>
      <c r="L249" s="199"/>
    </row>
    <row r="250" spans="1:12" s="141" customFormat="1" ht="28.5" customHeight="1">
      <c r="A250" s="84">
        <v>186</v>
      </c>
      <c r="B250" s="220" t="str">
        <f t="shared" si="24"/>
        <v>--</v>
      </c>
      <c r="C250" s="193"/>
      <c r="D250" s="193"/>
      <c r="E250" s="194"/>
      <c r="F250" s="195"/>
      <c r="G250" s="200"/>
      <c r="H250" s="196"/>
      <c r="I250" s="197"/>
      <c r="J250" s="198"/>
      <c r="K250" s="198"/>
      <c r="L250" s="199"/>
    </row>
    <row r="251" spans="1:12" s="141" customFormat="1" ht="28.5" customHeight="1">
      <c r="A251" s="84">
        <v>187</v>
      </c>
      <c r="B251" s="220" t="str">
        <f t="shared" si="24"/>
        <v>--</v>
      </c>
      <c r="C251" s="193"/>
      <c r="D251" s="193"/>
      <c r="E251" s="194"/>
      <c r="F251" s="195"/>
      <c r="G251" s="200"/>
      <c r="H251" s="196"/>
      <c r="I251" s="197"/>
      <c r="J251" s="198"/>
      <c r="K251" s="198"/>
      <c r="L251" s="199"/>
    </row>
    <row r="252" spans="1:12" s="141" customFormat="1" ht="28.5" customHeight="1">
      <c r="A252" s="84">
        <v>188</v>
      </c>
      <c r="B252" s="220" t="str">
        <f t="shared" si="24"/>
        <v>--</v>
      </c>
      <c r="C252" s="193"/>
      <c r="D252" s="193"/>
      <c r="E252" s="194"/>
      <c r="F252" s="195"/>
      <c r="G252" s="200"/>
      <c r="H252" s="196"/>
      <c r="I252" s="197"/>
      <c r="J252" s="198"/>
      <c r="K252" s="198"/>
      <c r="L252" s="199"/>
    </row>
    <row r="253" spans="1:12" s="141" customFormat="1" ht="28.5" customHeight="1">
      <c r="A253" s="84">
        <v>189</v>
      </c>
      <c r="B253" s="220" t="str">
        <f t="shared" si="24"/>
        <v>--</v>
      </c>
      <c r="C253" s="193"/>
      <c r="D253" s="193"/>
      <c r="E253" s="194"/>
      <c r="F253" s="195"/>
      <c r="G253" s="200"/>
      <c r="H253" s="196"/>
      <c r="I253" s="197"/>
      <c r="J253" s="198"/>
      <c r="K253" s="198"/>
      <c r="L253" s="199"/>
    </row>
    <row r="254" spans="1:12" s="141" customFormat="1" ht="28.5" customHeight="1">
      <c r="A254" s="84">
        <v>190</v>
      </c>
      <c r="B254" s="220" t="str">
        <f aca="true" t="shared" si="25" ref="B254:B261">CONCATENATE(H254,"-",L254)</f>
        <v>-</v>
      </c>
      <c r="C254" s="193"/>
      <c r="D254" s="193"/>
      <c r="E254" s="194"/>
      <c r="F254" s="195"/>
      <c r="G254" s="200"/>
      <c r="H254" s="196"/>
      <c r="I254" s="197"/>
      <c r="J254" s="198"/>
      <c r="K254" s="198"/>
      <c r="L254" s="199"/>
    </row>
    <row r="255" spans="1:12" s="141" customFormat="1" ht="28.5" customHeight="1">
      <c r="A255" s="84">
        <v>191</v>
      </c>
      <c r="B255" s="220" t="str">
        <f t="shared" si="25"/>
        <v>-</v>
      </c>
      <c r="C255" s="193"/>
      <c r="D255" s="193"/>
      <c r="E255" s="194"/>
      <c r="F255" s="195"/>
      <c r="G255" s="200"/>
      <c r="H255" s="196"/>
      <c r="I255" s="197"/>
      <c r="J255" s="198"/>
      <c r="K255" s="198"/>
      <c r="L255" s="199"/>
    </row>
    <row r="256" spans="1:12" s="141" customFormat="1" ht="28.5" customHeight="1">
      <c r="A256" s="84">
        <v>192</v>
      </c>
      <c r="B256" s="220" t="str">
        <f t="shared" si="25"/>
        <v>-</v>
      </c>
      <c r="C256" s="193"/>
      <c r="D256" s="193"/>
      <c r="E256" s="194"/>
      <c r="F256" s="195"/>
      <c r="G256" s="200"/>
      <c r="H256" s="196"/>
      <c r="I256" s="197"/>
      <c r="J256" s="198"/>
      <c r="K256" s="198"/>
      <c r="L256" s="199"/>
    </row>
    <row r="257" spans="1:12" s="141" customFormat="1" ht="28.5" customHeight="1">
      <c r="A257" s="84">
        <v>193</v>
      </c>
      <c r="B257" s="220" t="str">
        <f t="shared" si="25"/>
        <v>-</v>
      </c>
      <c r="C257" s="193"/>
      <c r="D257" s="193"/>
      <c r="E257" s="194"/>
      <c r="F257" s="195"/>
      <c r="G257" s="200"/>
      <c r="H257" s="196"/>
      <c r="I257" s="197"/>
      <c r="J257" s="198"/>
      <c r="K257" s="198"/>
      <c r="L257" s="199"/>
    </row>
    <row r="258" spans="1:12" s="141" customFormat="1" ht="28.5" customHeight="1">
      <c r="A258" s="84">
        <v>194</v>
      </c>
      <c r="B258" s="220" t="str">
        <f t="shared" si="25"/>
        <v>-</v>
      </c>
      <c r="C258" s="193"/>
      <c r="D258" s="193"/>
      <c r="E258" s="194"/>
      <c r="F258" s="195"/>
      <c r="G258" s="200"/>
      <c r="H258" s="196"/>
      <c r="I258" s="197"/>
      <c r="J258" s="198"/>
      <c r="K258" s="198"/>
      <c r="L258" s="199"/>
    </row>
    <row r="259" spans="1:12" s="141" customFormat="1" ht="28.5" customHeight="1">
      <c r="A259" s="84">
        <v>195</v>
      </c>
      <c r="B259" s="220" t="str">
        <f t="shared" si="25"/>
        <v>-</v>
      </c>
      <c r="C259" s="193"/>
      <c r="D259" s="193"/>
      <c r="E259" s="194"/>
      <c r="F259" s="195"/>
      <c r="G259" s="200"/>
      <c r="H259" s="196"/>
      <c r="I259" s="197"/>
      <c r="J259" s="198"/>
      <c r="K259" s="198"/>
      <c r="L259" s="199"/>
    </row>
    <row r="260" spans="1:12" s="141" customFormat="1" ht="28.5" customHeight="1">
      <c r="A260" s="84">
        <v>196</v>
      </c>
      <c r="B260" s="220" t="str">
        <f t="shared" si="25"/>
        <v>-</v>
      </c>
      <c r="C260" s="193"/>
      <c r="D260" s="193"/>
      <c r="E260" s="194"/>
      <c r="F260" s="195"/>
      <c r="G260" s="200"/>
      <c r="H260" s="196"/>
      <c r="I260" s="197"/>
      <c r="J260" s="198"/>
      <c r="K260" s="198"/>
      <c r="L260" s="199"/>
    </row>
    <row r="261" spans="1:12" s="141" customFormat="1" ht="28.5" customHeight="1">
      <c r="A261" s="84">
        <v>197</v>
      </c>
      <c r="B261" s="348" t="str">
        <f t="shared" si="25"/>
        <v>-</v>
      </c>
      <c r="C261" s="340"/>
      <c r="D261" s="340"/>
      <c r="E261" s="341"/>
      <c r="F261" s="342"/>
      <c r="G261" s="343"/>
      <c r="H261" s="344"/>
      <c r="I261" s="345"/>
      <c r="J261" s="346"/>
      <c r="K261" s="346"/>
      <c r="L261" s="347"/>
    </row>
    <row r="262" spans="1:12" s="141" customFormat="1" ht="75" customHeight="1">
      <c r="A262" s="84">
        <v>198</v>
      </c>
      <c r="B262" s="348" t="str">
        <f aca="true" t="shared" si="26" ref="B262:B273">CONCATENATE(H262,"-",J262,"-",K262)</f>
        <v>--</v>
      </c>
      <c r="C262" s="340"/>
      <c r="D262" s="340"/>
      <c r="E262" s="341"/>
      <c r="F262" s="342"/>
      <c r="G262" s="343"/>
      <c r="H262" s="344"/>
      <c r="I262" s="345"/>
      <c r="J262" s="346"/>
      <c r="K262" s="346"/>
      <c r="L262" s="347"/>
    </row>
    <row r="263" spans="1:12" s="141" customFormat="1" ht="81" customHeight="1" thickBot="1">
      <c r="A263" s="84">
        <v>199</v>
      </c>
      <c r="B263" s="231" t="str">
        <f t="shared" si="26"/>
        <v>--</v>
      </c>
      <c r="C263" s="222"/>
      <c r="D263" s="222"/>
      <c r="E263" s="223"/>
      <c r="F263" s="224"/>
      <c r="G263" s="225"/>
      <c r="H263" s="226"/>
      <c r="I263" s="227"/>
      <c r="J263" s="228"/>
      <c r="K263" s="228"/>
      <c r="L263" s="229"/>
    </row>
    <row r="264" spans="1:12" s="141" customFormat="1" ht="28.5" customHeight="1">
      <c r="A264" s="84">
        <v>200</v>
      </c>
      <c r="B264" s="230" t="str">
        <f t="shared" si="26"/>
        <v>--</v>
      </c>
      <c r="C264" s="350"/>
      <c r="D264" s="350"/>
      <c r="E264" s="351"/>
      <c r="F264" s="352"/>
      <c r="G264" s="353"/>
      <c r="H264" s="354"/>
      <c r="I264" s="355"/>
      <c r="J264" s="356"/>
      <c r="K264" s="356"/>
      <c r="L264" s="357"/>
    </row>
    <row r="265" spans="1:12" s="141" customFormat="1" ht="28.5" customHeight="1">
      <c r="A265" s="84">
        <v>201</v>
      </c>
      <c r="B265" s="220" t="str">
        <f t="shared" si="26"/>
        <v>--</v>
      </c>
      <c r="C265" s="136"/>
      <c r="D265" s="136"/>
      <c r="E265" s="358"/>
      <c r="F265" s="359"/>
      <c r="G265" s="360"/>
      <c r="H265" s="361"/>
      <c r="I265" s="164"/>
      <c r="J265" s="362"/>
      <c r="K265" s="362"/>
      <c r="L265" s="363"/>
    </row>
    <row r="266" spans="1:12" s="141" customFormat="1" ht="28.5" customHeight="1">
      <c r="A266" s="84">
        <v>202</v>
      </c>
      <c r="B266" s="220" t="str">
        <f t="shared" si="26"/>
        <v>--</v>
      </c>
      <c r="C266" s="136"/>
      <c r="D266" s="136"/>
      <c r="E266" s="358"/>
      <c r="F266" s="359"/>
      <c r="G266" s="360"/>
      <c r="H266" s="361"/>
      <c r="I266" s="164"/>
      <c r="J266" s="362"/>
      <c r="K266" s="362"/>
      <c r="L266" s="363"/>
    </row>
    <row r="267" spans="1:12" s="141" customFormat="1" ht="28.5" customHeight="1">
      <c r="A267" s="84">
        <v>203</v>
      </c>
      <c r="B267" s="220" t="str">
        <f t="shared" si="26"/>
        <v>--</v>
      </c>
      <c r="C267" s="136"/>
      <c r="D267" s="136"/>
      <c r="E267" s="358"/>
      <c r="F267" s="359"/>
      <c r="G267" s="360"/>
      <c r="H267" s="361"/>
      <c r="I267" s="164"/>
      <c r="J267" s="362"/>
      <c r="K267" s="362"/>
      <c r="L267" s="363"/>
    </row>
    <row r="268" spans="1:12" s="141" customFormat="1" ht="28.5" customHeight="1">
      <c r="A268" s="84">
        <v>204</v>
      </c>
      <c r="B268" s="220" t="str">
        <f t="shared" si="26"/>
        <v>--</v>
      </c>
      <c r="C268" s="136"/>
      <c r="D268" s="136"/>
      <c r="E268" s="358"/>
      <c r="F268" s="359"/>
      <c r="G268" s="360"/>
      <c r="H268" s="361"/>
      <c r="I268" s="164"/>
      <c r="J268" s="362"/>
      <c r="K268" s="362"/>
      <c r="L268" s="363"/>
    </row>
    <row r="269" spans="1:12" s="141" customFormat="1" ht="28.5" customHeight="1">
      <c r="A269" s="84">
        <v>205</v>
      </c>
      <c r="B269" s="220" t="str">
        <f t="shared" si="26"/>
        <v>--</v>
      </c>
      <c r="C269" s="136"/>
      <c r="D269" s="136"/>
      <c r="E269" s="358"/>
      <c r="F269" s="359"/>
      <c r="G269" s="360"/>
      <c r="H269" s="361"/>
      <c r="I269" s="164"/>
      <c r="J269" s="362"/>
      <c r="K269" s="362"/>
      <c r="L269" s="363"/>
    </row>
    <row r="270" spans="1:12" s="141" customFormat="1" ht="28.5" customHeight="1">
      <c r="A270" s="84">
        <v>206</v>
      </c>
      <c r="B270" s="220" t="str">
        <f t="shared" si="26"/>
        <v>--</v>
      </c>
      <c r="C270" s="136"/>
      <c r="D270" s="136"/>
      <c r="E270" s="358"/>
      <c r="F270" s="359"/>
      <c r="G270" s="360"/>
      <c r="H270" s="361"/>
      <c r="I270" s="164"/>
      <c r="J270" s="362"/>
      <c r="K270" s="362"/>
      <c r="L270" s="363"/>
    </row>
    <row r="271" spans="1:12" s="141" customFormat="1" ht="28.5" customHeight="1">
      <c r="A271" s="84">
        <v>207</v>
      </c>
      <c r="B271" s="220" t="str">
        <f t="shared" si="26"/>
        <v>--</v>
      </c>
      <c r="C271" s="136"/>
      <c r="D271" s="136"/>
      <c r="E271" s="358"/>
      <c r="F271" s="359"/>
      <c r="G271" s="360"/>
      <c r="H271" s="361"/>
      <c r="I271" s="164"/>
      <c r="J271" s="362"/>
      <c r="K271" s="362"/>
      <c r="L271" s="363"/>
    </row>
    <row r="272" spans="1:12" s="141" customFormat="1" ht="28.5" customHeight="1">
      <c r="A272" s="84">
        <v>208</v>
      </c>
      <c r="B272" s="220" t="str">
        <f t="shared" si="26"/>
        <v>--</v>
      </c>
      <c r="C272" s="136"/>
      <c r="D272" s="136"/>
      <c r="E272" s="358"/>
      <c r="F272" s="359"/>
      <c r="G272" s="360"/>
      <c r="H272" s="361"/>
      <c r="I272" s="164"/>
      <c r="J272" s="362"/>
      <c r="K272" s="362"/>
      <c r="L272" s="363"/>
    </row>
    <row r="273" spans="1:12" s="141" customFormat="1" ht="28.5" customHeight="1">
      <c r="A273" s="84">
        <v>209</v>
      </c>
      <c r="B273" s="220" t="str">
        <f t="shared" si="26"/>
        <v>--</v>
      </c>
      <c r="C273" s="136"/>
      <c r="D273" s="136"/>
      <c r="E273" s="358"/>
      <c r="F273" s="359"/>
      <c r="G273" s="360"/>
      <c r="H273" s="361"/>
      <c r="I273" s="164"/>
      <c r="J273" s="362"/>
      <c r="K273" s="362"/>
      <c r="L273" s="363"/>
    </row>
    <row r="274" spans="1:12" s="141" customFormat="1" ht="28.5" customHeight="1">
      <c r="A274" s="84">
        <v>210</v>
      </c>
      <c r="B274" s="220" t="str">
        <f aca="true" t="shared" si="27" ref="B274:B281">CONCATENATE(H274,"-",L274)</f>
        <v>-</v>
      </c>
      <c r="C274" s="136"/>
      <c r="D274" s="136"/>
      <c r="E274" s="358"/>
      <c r="F274" s="359"/>
      <c r="G274" s="360"/>
      <c r="H274" s="361"/>
      <c r="I274" s="164"/>
      <c r="J274" s="362"/>
      <c r="K274" s="362"/>
      <c r="L274" s="363"/>
    </row>
    <row r="275" spans="1:12" s="141" customFormat="1" ht="28.5" customHeight="1">
      <c r="A275" s="84">
        <v>211</v>
      </c>
      <c r="B275" s="220" t="str">
        <f t="shared" si="27"/>
        <v>-</v>
      </c>
      <c r="C275" s="136"/>
      <c r="D275" s="136"/>
      <c r="E275" s="358"/>
      <c r="F275" s="359"/>
      <c r="G275" s="360"/>
      <c r="H275" s="361"/>
      <c r="I275" s="164"/>
      <c r="J275" s="362"/>
      <c r="K275" s="362"/>
      <c r="L275" s="363"/>
    </row>
    <row r="276" spans="1:12" s="141" customFormat="1" ht="28.5" customHeight="1">
      <c r="A276" s="84">
        <v>212</v>
      </c>
      <c r="B276" s="220" t="str">
        <f t="shared" si="27"/>
        <v>-</v>
      </c>
      <c r="C276" s="136"/>
      <c r="D276" s="136"/>
      <c r="E276" s="358"/>
      <c r="F276" s="359"/>
      <c r="G276" s="360"/>
      <c r="H276" s="361"/>
      <c r="I276" s="164"/>
      <c r="J276" s="362"/>
      <c r="K276" s="362"/>
      <c r="L276" s="363"/>
    </row>
    <row r="277" spans="1:12" s="141" customFormat="1" ht="28.5" customHeight="1">
      <c r="A277" s="84">
        <v>213</v>
      </c>
      <c r="B277" s="220" t="str">
        <f t="shared" si="27"/>
        <v>-</v>
      </c>
      <c r="C277" s="136"/>
      <c r="D277" s="136"/>
      <c r="E277" s="358"/>
      <c r="F277" s="359"/>
      <c r="G277" s="360"/>
      <c r="H277" s="361"/>
      <c r="I277" s="164"/>
      <c r="J277" s="362"/>
      <c r="K277" s="362"/>
      <c r="L277" s="363"/>
    </row>
    <row r="278" spans="1:12" s="141" customFormat="1" ht="28.5" customHeight="1">
      <c r="A278" s="84">
        <v>214</v>
      </c>
      <c r="B278" s="220" t="str">
        <f t="shared" si="27"/>
        <v>-</v>
      </c>
      <c r="C278" s="136"/>
      <c r="D278" s="136"/>
      <c r="E278" s="358"/>
      <c r="F278" s="359"/>
      <c r="G278" s="360"/>
      <c r="H278" s="361"/>
      <c r="I278" s="164"/>
      <c r="J278" s="362"/>
      <c r="K278" s="362"/>
      <c r="L278" s="363"/>
    </row>
    <row r="279" spans="1:12" s="141" customFormat="1" ht="28.5" customHeight="1">
      <c r="A279" s="84">
        <v>215</v>
      </c>
      <c r="B279" s="220" t="str">
        <f t="shared" si="27"/>
        <v>-</v>
      </c>
      <c r="C279" s="136"/>
      <c r="D279" s="136"/>
      <c r="E279" s="358"/>
      <c r="F279" s="359"/>
      <c r="G279" s="360"/>
      <c r="H279" s="361"/>
      <c r="I279" s="164"/>
      <c r="J279" s="362"/>
      <c r="K279" s="362"/>
      <c r="L279" s="363"/>
    </row>
    <row r="280" spans="1:12" s="141" customFormat="1" ht="28.5" customHeight="1">
      <c r="A280" s="84">
        <v>216</v>
      </c>
      <c r="B280" s="220" t="str">
        <f t="shared" si="27"/>
        <v>-</v>
      </c>
      <c r="C280" s="136"/>
      <c r="D280" s="136"/>
      <c r="E280" s="358"/>
      <c r="F280" s="359"/>
      <c r="G280" s="360"/>
      <c r="H280" s="361"/>
      <c r="I280" s="164"/>
      <c r="J280" s="362"/>
      <c r="K280" s="362"/>
      <c r="L280" s="363"/>
    </row>
    <row r="281" spans="1:12" s="141" customFormat="1" ht="28.5" customHeight="1">
      <c r="A281" s="84">
        <v>217</v>
      </c>
      <c r="B281" s="230" t="str">
        <f t="shared" si="27"/>
        <v>-</v>
      </c>
      <c r="C281" s="350"/>
      <c r="D281" s="350"/>
      <c r="E281" s="351"/>
      <c r="F281" s="352"/>
      <c r="G281" s="353"/>
      <c r="H281" s="354"/>
      <c r="I281" s="355"/>
      <c r="J281" s="356"/>
      <c r="K281" s="356"/>
      <c r="L281" s="357"/>
    </row>
    <row r="282" spans="1:12" s="141" customFormat="1" ht="75" customHeight="1">
      <c r="A282" s="84">
        <v>218</v>
      </c>
      <c r="B282" s="220" t="str">
        <f aca="true" t="shared" si="28" ref="B282:B293">CONCATENATE(H282,"-",J282,"-",K282)</f>
        <v>--</v>
      </c>
      <c r="C282" s="136"/>
      <c r="D282" s="136"/>
      <c r="E282" s="358"/>
      <c r="F282" s="359"/>
      <c r="G282" s="360"/>
      <c r="H282" s="361"/>
      <c r="I282" s="164"/>
      <c r="J282" s="362"/>
      <c r="K282" s="362"/>
      <c r="L282" s="363"/>
    </row>
    <row r="283" spans="1:12" s="141" customFormat="1" ht="79.5" customHeight="1">
      <c r="A283" s="84">
        <v>219</v>
      </c>
      <c r="B283" s="220" t="str">
        <f t="shared" si="28"/>
        <v>--</v>
      </c>
      <c r="C283" s="136"/>
      <c r="D283" s="136"/>
      <c r="E283" s="358"/>
      <c r="F283" s="359"/>
      <c r="G283" s="360"/>
      <c r="H283" s="361"/>
      <c r="I283" s="164"/>
      <c r="J283" s="362"/>
      <c r="K283" s="362"/>
      <c r="L283" s="363"/>
    </row>
    <row r="284" spans="1:12" s="141" customFormat="1" ht="28.5" customHeight="1">
      <c r="A284" s="84">
        <v>220</v>
      </c>
      <c r="B284" s="220" t="str">
        <f t="shared" si="28"/>
        <v>--</v>
      </c>
      <c r="C284" s="193"/>
      <c r="D284" s="193"/>
      <c r="E284" s="194"/>
      <c r="F284" s="195"/>
      <c r="G284" s="200"/>
      <c r="H284" s="196"/>
      <c r="I284" s="197"/>
      <c r="J284" s="198"/>
      <c r="K284" s="198"/>
      <c r="L284" s="199"/>
    </row>
    <row r="285" spans="1:12" s="141" customFormat="1" ht="28.5" customHeight="1">
      <c r="A285" s="84">
        <v>221</v>
      </c>
      <c r="B285" s="220" t="str">
        <f t="shared" si="28"/>
        <v>--</v>
      </c>
      <c r="C285" s="193"/>
      <c r="D285" s="193"/>
      <c r="E285" s="194"/>
      <c r="F285" s="195"/>
      <c r="G285" s="200"/>
      <c r="H285" s="196"/>
      <c r="I285" s="197"/>
      <c r="J285" s="198"/>
      <c r="K285" s="198"/>
      <c r="L285" s="199"/>
    </row>
    <row r="286" spans="1:12" s="141" customFormat="1" ht="28.5" customHeight="1">
      <c r="A286" s="84">
        <v>222</v>
      </c>
      <c r="B286" s="220" t="str">
        <f t="shared" si="28"/>
        <v>--</v>
      </c>
      <c r="C286" s="193"/>
      <c r="D286" s="193"/>
      <c r="E286" s="194"/>
      <c r="F286" s="195"/>
      <c r="G286" s="200"/>
      <c r="H286" s="196"/>
      <c r="I286" s="197"/>
      <c r="J286" s="198"/>
      <c r="K286" s="198"/>
      <c r="L286" s="199"/>
    </row>
    <row r="287" spans="1:12" s="141" customFormat="1" ht="28.5" customHeight="1">
      <c r="A287" s="84">
        <v>223</v>
      </c>
      <c r="B287" s="220" t="str">
        <f t="shared" si="28"/>
        <v>--</v>
      </c>
      <c r="C287" s="193"/>
      <c r="D287" s="193"/>
      <c r="E287" s="194"/>
      <c r="F287" s="195"/>
      <c r="G287" s="200"/>
      <c r="H287" s="196"/>
      <c r="I287" s="197"/>
      <c r="J287" s="198"/>
      <c r="K287" s="198"/>
      <c r="L287" s="199"/>
    </row>
    <row r="288" spans="1:12" s="141" customFormat="1" ht="28.5" customHeight="1">
      <c r="A288" s="84">
        <v>224</v>
      </c>
      <c r="B288" s="220" t="str">
        <f t="shared" si="28"/>
        <v>--</v>
      </c>
      <c r="C288" s="193"/>
      <c r="D288" s="193"/>
      <c r="E288" s="194"/>
      <c r="F288" s="195"/>
      <c r="G288" s="200"/>
      <c r="H288" s="196"/>
      <c r="I288" s="197"/>
      <c r="J288" s="198"/>
      <c r="K288" s="198"/>
      <c r="L288" s="199"/>
    </row>
    <row r="289" spans="1:12" s="141" customFormat="1" ht="28.5" customHeight="1">
      <c r="A289" s="84">
        <v>225</v>
      </c>
      <c r="B289" s="220" t="str">
        <f t="shared" si="28"/>
        <v>--</v>
      </c>
      <c r="C289" s="193"/>
      <c r="D289" s="193"/>
      <c r="E289" s="194"/>
      <c r="F289" s="195"/>
      <c r="G289" s="200"/>
      <c r="H289" s="196"/>
      <c r="I289" s="197"/>
      <c r="J289" s="198"/>
      <c r="K289" s="198"/>
      <c r="L289" s="199"/>
    </row>
    <row r="290" spans="1:12" s="141" customFormat="1" ht="28.5" customHeight="1">
      <c r="A290" s="84">
        <v>226</v>
      </c>
      <c r="B290" s="220" t="str">
        <f t="shared" si="28"/>
        <v>--</v>
      </c>
      <c r="C290" s="193"/>
      <c r="D290" s="193"/>
      <c r="E290" s="194"/>
      <c r="F290" s="195"/>
      <c r="G290" s="200"/>
      <c r="H290" s="196"/>
      <c r="I290" s="197"/>
      <c r="J290" s="198"/>
      <c r="K290" s="198"/>
      <c r="L290" s="199"/>
    </row>
    <row r="291" spans="1:12" s="141" customFormat="1" ht="28.5" customHeight="1">
      <c r="A291" s="84">
        <v>227</v>
      </c>
      <c r="B291" s="220" t="str">
        <f t="shared" si="28"/>
        <v>--</v>
      </c>
      <c r="C291" s="193"/>
      <c r="D291" s="193"/>
      <c r="E291" s="194"/>
      <c r="F291" s="195"/>
      <c r="G291" s="200"/>
      <c r="H291" s="196"/>
      <c r="I291" s="197"/>
      <c r="J291" s="198"/>
      <c r="K291" s="198"/>
      <c r="L291" s="199"/>
    </row>
    <row r="292" spans="1:12" s="141" customFormat="1" ht="28.5" customHeight="1">
      <c r="A292" s="84">
        <v>228</v>
      </c>
      <c r="B292" s="220" t="str">
        <f t="shared" si="28"/>
        <v>--</v>
      </c>
      <c r="C292" s="193"/>
      <c r="D292" s="193"/>
      <c r="E292" s="194"/>
      <c r="F292" s="195"/>
      <c r="G292" s="200"/>
      <c r="H292" s="196"/>
      <c r="I292" s="197"/>
      <c r="J292" s="198"/>
      <c r="K292" s="198"/>
      <c r="L292" s="199"/>
    </row>
    <row r="293" spans="1:12" s="141" customFormat="1" ht="28.5" customHeight="1">
      <c r="A293" s="84">
        <v>229</v>
      </c>
      <c r="B293" s="220" t="str">
        <f t="shared" si="28"/>
        <v>--</v>
      </c>
      <c r="C293" s="193"/>
      <c r="D293" s="193"/>
      <c r="E293" s="194"/>
      <c r="F293" s="195"/>
      <c r="G293" s="200"/>
      <c r="H293" s="196"/>
      <c r="I293" s="197"/>
      <c r="J293" s="198"/>
      <c r="K293" s="198"/>
      <c r="L293" s="199"/>
    </row>
    <row r="294" spans="1:12" s="141" customFormat="1" ht="28.5" customHeight="1">
      <c r="A294" s="84">
        <v>230</v>
      </c>
      <c r="B294" s="220" t="str">
        <f aca="true" t="shared" si="29" ref="B294:B301">CONCATENATE(H294,"-",L294)</f>
        <v>-</v>
      </c>
      <c r="C294" s="193"/>
      <c r="D294" s="193"/>
      <c r="E294" s="194"/>
      <c r="F294" s="195"/>
      <c r="G294" s="200"/>
      <c r="H294" s="196"/>
      <c r="I294" s="197"/>
      <c r="J294" s="198"/>
      <c r="K294" s="198"/>
      <c r="L294" s="199"/>
    </row>
    <row r="295" spans="1:12" s="141" customFormat="1" ht="28.5" customHeight="1">
      <c r="A295" s="84">
        <v>231</v>
      </c>
      <c r="B295" s="220" t="str">
        <f t="shared" si="29"/>
        <v>-</v>
      </c>
      <c r="C295" s="193"/>
      <c r="D295" s="193"/>
      <c r="E295" s="194"/>
      <c r="F295" s="195"/>
      <c r="G295" s="200"/>
      <c r="H295" s="196"/>
      <c r="I295" s="197"/>
      <c r="J295" s="198"/>
      <c r="K295" s="198"/>
      <c r="L295" s="199"/>
    </row>
    <row r="296" spans="1:12" s="141" customFormat="1" ht="28.5" customHeight="1">
      <c r="A296" s="84">
        <v>232</v>
      </c>
      <c r="B296" s="220" t="str">
        <f t="shared" si="29"/>
        <v>-</v>
      </c>
      <c r="C296" s="193"/>
      <c r="D296" s="193"/>
      <c r="E296" s="194"/>
      <c r="F296" s="195"/>
      <c r="G296" s="200"/>
      <c r="H296" s="196"/>
      <c r="I296" s="197"/>
      <c r="J296" s="198"/>
      <c r="K296" s="198"/>
      <c r="L296" s="199"/>
    </row>
    <row r="297" spans="1:12" s="141" customFormat="1" ht="28.5" customHeight="1">
      <c r="A297" s="84">
        <v>233</v>
      </c>
      <c r="B297" s="220" t="str">
        <f t="shared" si="29"/>
        <v>-</v>
      </c>
      <c r="C297" s="193"/>
      <c r="D297" s="193"/>
      <c r="E297" s="194"/>
      <c r="F297" s="195"/>
      <c r="G297" s="200"/>
      <c r="H297" s="196"/>
      <c r="I297" s="197"/>
      <c r="J297" s="198"/>
      <c r="K297" s="198"/>
      <c r="L297" s="199"/>
    </row>
    <row r="298" spans="1:12" s="141" customFormat="1" ht="28.5" customHeight="1">
      <c r="A298" s="84">
        <v>234</v>
      </c>
      <c r="B298" s="220" t="str">
        <f t="shared" si="29"/>
        <v>-</v>
      </c>
      <c r="C298" s="193"/>
      <c r="D298" s="193"/>
      <c r="E298" s="194"/>
      <c r="F298" s="195"/>
      <c r="G298" s="200"/>
      <c r="H298" s="196"/>
      <c r="I298" s="197"/>
      <c r="J298" s="198"/>
      <c r="K298" s="198"/>
      <c r="L298" s="199"/>
    </row>
    <row r="299" spans="1:12" s="141" customFormat="1" ht="28.5" customHeight="1">
      <c r="A299" s="84">
        <v>235</v>
      </c>
      <c r="B299" s="220" t="str">
        <f t="shared" si="29"/>
        <v>-</v>
      </c>
      <c r="C299" s="193"/>
      <c r="D299" s="193"/>
      <c r="E299" s="194"/>
      <c r="F299" s="195"/>
      <c r="G299" s="200"/>
      <c r="H299" s="196"/>
      <c r="I299" s="197"/>
      <c r="J299" s="198"/>
      <c r="K299" s="198"/>
      <c r="L299" s="199"/>
    </row>
    <row r="300" spans="1:12" s="141" customFormat="1" ht="28.5" customHeight="1">
      <c r="A300" s="84">
        <v>236</v>
      </c>
      <c r="B300" s="220" t="str">
        <f t="shared" si="29"/>
        <v>-</v>
      </c>
      <c r="C300" s="193"/>
      <c r="D300" s="193"/>
      <c r="E300" s="194"/>
      <c r="F300" s="195"/>
      <c r="G300" s="200"/>
      <c r="H300" s="196"/>
      <c r="I300" s="197"/>
      <c r="J300" s="198"/>
      <c r="K300" s="198"/>
      <c r="L300" s="199"/>
    </row>
    <row r="301" spans="1:12" s="141" customFormat="1" ht="28.5" customHeight="1">
      <c r="A301" s="84">
        <v>237</v>
      </c>
      <c r="B301" s="348" t="str">
        <f t="shared" si="29"/>
        <v>-</v>
      </c>
      <c r="C301" s="340"/>
      <c r="D301" s="340"/>
      <c r="E301" s="341"/>
      <c r="F301" s="342"/>
      <c r="G301" s="343"/>
      <c r="H301" s="344"/>
      <c r="I301" s="345"/>
      <c r="J301" s="346"/>
      <c r="K301" s="346"/>
      <c r="L301" s="347"/>
    </row>
    <row r="302" spans="1:12" s="141" customFormat="1" ht="81.75" customHeight="1">
      <c r="A302" s="84">
        <v>238</v>
      </c>
      <c r="B302" s="348" t="str">
        <f aca="true" t="shared" si="30" ref="B302:B313">CONCATENATE(H302,"-",J302,"-",K302)</f>
        <v>--</v>
      </c>
      <c r="C302" s="340"/>
      <c r="D302" s="340"/>
      <c r="E302" s="341"/>
      <c r="F302" s="342"/>
      <c r="G302" s="343"/>
      <c r="H302" s="344"/>
      <c r="I302" s="345"/>
      <c r="J302" s="346"/>
      <c r="K302" s="346"/>
      <c r="L302" s="347"/>
    </row>
    <row r="303" spans="1:12" s="141" customFormat="1" ht="78" customHeight="1" thickBot="1">
      <c r="A303" s="84">
        <v>239</v>
      </c>
      <c r="B303" s="231" t="str">
        <f t="shared" si="30"/>
        <v>--</v>
      </c>
      <c r="C303" s="222"/>
      <c r="D303" s="222"/>
      <c r="E303" s="223"/>
      <c r="F303" s="224"/>
      <c r="G303" s="225"/>
      <c r="H303" s="226"/>
      <c r="I303" s="227"/>
      <c r="J303" s="228"/>
      <c r="K303" s="228"/>
      <c r="L303" s="229"/>
    </row>
    <row r="304" spans="1:12" s="141" customFormat="1" ht="28.5" customHeight="1">
      <c r="A304" s="84">
        <v>240</v>
      </c>
      <c r="B304" s="230" t="str">
        <f t="shared" si="30"/>
        <v>--</v>
      </c>
      <c r="C304" s="350"/>
      <c r="D304" s="350"/>
      <c r="E304" s="351"/>
      <c r="F304" s="352"/>
      <c r="G304" s="353"/>
      <c r="H304" s="354"/>
      <c r="I304" s="355"/>
      <c r="J304" s="356"/>
      <c r="K304" s="356"/>
      <c r="L304" s="357"/>
    </row>
    <row r="305" spans="1:12" s="141" customFormat="1" ht="28.5" customHeight="1">
      <c r="A305" s="84">
        <v>241</v>
      </c>
      <c r="B305" s="220" t="str">
        <f t="shared" si="30"/>
        <v>--</v>
      </c>
      <c r="C305" s="136"/>
      <c r="D305" s="136"/>
      <c r="E305" s="358"/>
      <c r="F305" s="359"/>
      <c r="G305" s="360"/>
      <c r="H305" s="361"/>
      <c r="I305" s="164"/>
      <c r="J305" s="362"/>
      <c r="K305" s="362"/>
      <c r="L305" s="363"/>
    </row>
    <row r="306" spans="1:12" s="141" customFormat="1" ht="28.5" customHeight="1">
      <c r="A306" s="84">
        <v>242</v>
      </c>
      <c r="B306" s="220" t="str">
        <f t="shared" si="30"/>
        <v>--</v>
      </c>
      <c r="C306" s="136"/>
      <c r="D306" s="136"/>
      <c r="E306" s="358"/>
      <c r="F306" s="359"/>
      <c r="G306" s="360"/>
      <c r="H306" s="361"/>
      <c r="I306" s="164"/>
      <c r="J306" s="362"/>
      <c r="K306" s="362"/>
      <c r="L306" s="363"/>
    </row>
    <row r="307" spans="1:12" s="141" customFormat="1" ht="28.5" customHeight="1">
      <c r="A307" s="84">
        <v>243</v>
      </c>
      <c r="B307" s="220" t="str">
        <f t="shared" si="30"/>
        <v>--</v>
      </c>
      <c r="C307" s="136"/>
      <c r="D307" s="136"/>
      <c r="E307" s="358"/>
      <c r="F307" s="359"/>
      <c r="G307" s="360"/>
      <c r="H307" s="361"/>
      <c r="I307" s="164"/>
      <c r="J307" s="362"/>
      <c r="K307" s="362"/>
      <c r="L307" s="363"/>
    </row>
    <row r="308" spans="1:12" s="141" customFormat="1" ht="28.5" customHeight="1">
      <c r="A308" s="84">
        <v>244</v>
      </c>
      <c r="B308" s="220" t="str">
        <f t="shared" si="30"/>
        <v>--</v>
      </c>
      <c r="C308" s="136"/>
      <c r="D308" s="136"/>
      <c r="E308" s="358"/>
      <c r="F308" s="359"/>
      <c r="G308" s="360"/>
      <c r="H308" s="361"/>
      <c r="I308" s="164"/>
      <c r="J308" s="362"/>
      <c r="K308" s="362"/>
      <c r="L308" s="363"/>
    </row>
    <row r="309" spans="1:12" s="141" customFormat="1" ht="28.5" customHeight="1">
      <c r="A309" s="84">
        <v>245</v>
      </c>
      <c r="B309" s="220" t="str">
        <f t="shared" si="30"/>
        <v>--</v>
      </c>
      <c r="C309" s="136"/>
      <c r="D309" s="136"/>
      <c r="E309" s="358"/>
      <c r="F309" s="359"/>
      <c r="G309" s="360"/>
      <c r="H309" s="361"/>
      <c r="I309" s="164"/>
      <c r="J309" s="362"/>
      <c r="K309" s="362"/>
      <c r="L309" s="363"/>
    </row>
    <row r="310" spans="1:12" s="141" customFormat="1" ht="28.5" customHeight="1">
      <c r="A310" s="84">
        <v>246</v>
      </c>
      <c r="B310" s="220" t="str">
        <f t="shared" si="30"/>
        <v>--</v>
      </c>
      <c r="C310" s="136"/>
      <c r="D310" s="136"/>
      <c r="E310" s="358"/>
      <c r="F310" s="359"/>
      <c r="G310" s="360"/>
      <c r="H310" s="361"/>
      <c r="I310" s="164"/>
      <c r="J310" s="362"/>
      <c r="K310" s="362"/>
      <c r="L310" s="363"/>
    </row>
    <row r="311" spans="1:12" s="141" customFormat="1" ht="28.5" customHeight="1">
      <c r="A311" s="84">
        <v>247</v>
      </c>
      <c r="B311" s="220" t="str">
        <f t="shared" si="30"/>
        <v>--</v>
      </c>
      <c r="C311" s="136"/>
      <c r="D311" s="136"/>
      <c r="E311" s="358"/>
      <c r="F311" s="359"/>
      <c r="G311" s="360"/>
      <c r="H311" s="361"/>
      <c r="I311" s="164"/>
      <c r="J311" s="362"/>
      <c r="K311" s="362"/>
      <c r="L311" s="363"/>
    </row>
    <row r="312" spans="1:12" s="141" customFormat="1" ht="28.5" customHeight="1">
      <c r="A312" s="84">
        <v>248</v>
      </c>
      <c r="B312" s="220" t="str">
        <f t="shared" si="30"/>
        <v>--</v>
      </c>
      <c r="C312" s="136"/>
      <c r="D312" s="136"/>
      <c r="E312" s="358"/>
      <c r="F312" s="359"/>
      <c r="G312" s="360"/>
      <c r="H312" s="361"/>
      <c r="I312" s="164"/>
      <c r="J312" s="362"/>
      <c r="K312" s="362"/>
      <c r="L312" s="363"/>
    </row>
    <row r="313" spans="1:12" s="141" customFormat="1" ht="28.5" customHeight="1">
      <c r="A313" s="84">
        <v>249</v>
      </c>
      <c r="B313" s="220" t="str">
        <f t="shared" si="30"/>
        <v>--</v>
      </c>
      <c r="C313" s="136"/>
      <c r="D313" s="136"/>
      <c r="E313" s="358"/>
      <c r="F313" s="359"/>
      <c r="G313" s="360"/>
      <c r="H313" s="361"/>
      <c r="I313" s="164"/>
      <c r="J313" s="362"/>
      <c r="K313" s="362"/>
      <c r="L313" s="363"/>
    </row>
    <row r="314" spans="1:12" s="141" customFormat="1" ht="28.5" customHeight="1">
      <c r="A314" s="84">
        <v>250</v>
      </c>
      <c r="B314" s="220" t="str">
        <f aca="true" t="shared" si="31" ref="B314:B321">CONCATENATE(H314,"-",L314)</f>
        <v>-</v>
      </c>
      <c r="C314" s="136"/>
      <c r="D314" s="136"/>
      <c r="E314" s="358"/>
      <c r="F314" s="359"/>
      <c r="G314" s="360"/>
      <c r="H314" s="361"/>
      <c r="I314" s="164"/>
      <c r="J314" s="362"/>
      <c r="K314" s="362"/>
      <c r="L314" s="363"/>
    </row>
    <row r="315" spans="1:12" s="141" customFormat="1" ht="28.5" customHeight="1">
      <c r="A315" s="84">
        <v>251</v>
      </c>
      <c r="B315" s="220" t="str">
        <f t="shared" si="31"/>
        <v>-</v>
      </c>
      <c r="C315" s="136"/>
      <c r="D315" s="136"/>
      <c r="E315" s="358"/>
      <c r="F315" s="359"/>
      <c r="G315" s="360"/>
      <c r="H315" s="361"/>
      <c r="I315" s="164"/>
      <c r="J315" s="362"/>
      <c r="K315" s="362"/>
      <c r="L315" s="363"/>
    </row>
    <row r="316" spans="1:12" s="141" customFormat="1" ht="28.5" customHeight="1">
      <c r="A316" s="84">
        <v>252</v>
      </c>
      <c r="B316" s="220" t="str">
        <f t="shared" si="31"/>
        <v>-</v>
      </c>
      <c r="C316" s="136"/>
      <c r="D316" s="136"/>
      <c r="E316" s="358"/>
      <c r="F316" s="359"/>
      <c r="G316" s="360"/>
      <c r="H316" s="361"/>
      <c r="I316" s="164"/>
      <c r="J316" s="362"/>
      <c r="K316" s="362"/>
      <c r="L316" s="363"/>
    </row>
    <row r="317" spans="1:12" s="141" customFormat="1" ht="28.5" customHeight="1">
      <c r="A317" s="84">
        <v>253</v>
      </c>
      <c r="B317" s="220" t="str">
        <f t="shared" si="31"/>
        <v>-</v>
      </c>
      <c r="C317" s="136"/>
      <c r="D317" s="136"/>
      <c r="E317" s="358"/>
      <c r="F317" s="359"/>
      <c r="G317" s="360"/>
      <c r="H317" s="361"/>
      <c r="I317" s="164"/>
      <c r="J317" s="362"/>
      <c r="K317" s="362"/>
      <c r="L317" s="363"/>
    </row>
    <row r="318" spans="1:12" s="141" customFormat="1" ht="28.5" customHeight="1">
      <c r="A318" s="84">
        <v>254</v>
      </c>
      <c r="B318" s="220" t="str">
        <f t="shared" si="31"/>
        <v>-</v>
      </c>
      <c r="C318" s="136"/>
      <c r="D318" s="136"/>
      <c r="E318" s="358"/>
      <c r="F318" s="359"/>
      <c r="G318" s="360"/>
      <c r="H318" s="361"/>
      <c r="I318" s="164"/>
      <c r="J318" s="362"/>
      <c r="K318" s="362"/>
      <c r="L318" s="363"/>
    </row>
    <row r="319" spans="1:12" s="141" customFormat="1" ht="28.5" customHeight="1">
      <c r="A319" s="84">
        <v>255</v>
      </c>
      <c r="B319" s="220" t="str">
        <f t="shared" si="31"/>
        <v>-</v>
      </c>
      <c r="C319" s="136"/>
      <c r="D319" s="136"/>
      <c r="E319" s="358"/>
      <c r="F319" s="359"/>
      <c r="G319" s="360"/>
      <c r="H319" s="361"/>
      <c r="I319" s="164"/>
      <c r="J319" s="362"/>
      <c r="K319" s="362"/>
      <c r="L319" s="363"/>
    </row>
    <row r="320" spans="1:12" s="141" customFormat="1" ht="28.5" customHeight="1">
      <c r="A320" s="84">
        <v>256</v>
      </c>
      <c r="B320" s="220" t="str">
        <f t="shared" si="31"/>
        <v>-</v>
      </c>
      <c r="C320" s="136"/>
      <c r="D320" s="136"/>
      <c r="E320" s="358"/>
      <c r="F320" s="359"/>
      <c r="G320" s="360"/>
      <c r="H320" s="361"/>
      <c r="I320" s="164"/>
      <c r="J320" s="362"/>
      <c r="K320" s="362"/>
      <c r="L320" s="363"/>
    </row>
    <row r="321" spans="1:12" s="141" customFormat="1" ht="28.5" customHeight="1">
      <c r="A321" s="84">
        <v>257</v>
      </c>
      <c r="B321" s="230" t="str">
        <f t="shared" si="31"/>
        <v>-</v>
      </c>
      <c r="C321" s="350"/>
      <c r="D321" s="350"/>
      <c r="E321" s="351"/>
      <c r="F321" s="352"/>
      <c r="G321" s="353"/>
      <c r="H321" s="354"/>
      <c r="I321" s="355"/>
      <c r="J321" s="356"/>
      <c r="K321" s="356"/>
      <c r="L321" s="357"/>
    </row>
    <row r="322" spans="1:12" s="141" customFormat="1" ht="87.75" customHeight="1">
      <c r="A322" s="84">
        <v>258</v>
      </c>
      <c r="B322" s="220" t="str">
        <f>CONCATENATE(H322,"-",J322,"-",K322)</f>
        <v>--</v>
      </c>
      <c r="C322" s="136"/>
      <c r="D322" s="136"/>
      <c r="E322" s="358"/>
      <c r="F322" s="359"/>
      <c r="G322" s="360"/>
      <c r="H322" s="361"/>
      <c r="I322" s="164"/>
      <c r="J322" s="362"/>
      <c r="K322" s="362"/>
      <c r="L322" s="363"/>
    </row>
    <row r="323" spans="1:12" s="141" customFormat="1" ht="78" customHeight="1">
      <c r="A323" s="84">
        <v>259</v>
      </c>
      <c r="B323" s="220" t="str">
        <f>CONCATENATE(H323,"-",J323,"-",K323)</f>
        <v>--</v>
      </c>
      <c r="C323" s="136"/>
      <c r="D323" s="136"/>
      <c r="E323" s="358"/>
      <c r="F323" s="359"/>
      <c r="G323" s="360"/>
      <c r="H323" s="361"/>
      <c r="I323" s="164"/>
      <c r="J323" s="362"/>
      <c r="K323" s="362"/>
      <c r="L323" s="363"/>
    </row>
    <row r="324" spans="1:12" s="141" customFormat="1" ht="24" customHeight="1">
      <c r="A324" s="84">
        <v>260</v>
      </c>
      <c r="B324" s="220" t="str">
        <f aca="true" t="shared" si="32" ref="B324:B386">CONCATENATE(H324,"-",J324,"-",K324)</f>
        <v>--</v>
      </c>
      <c r="C324" s="285"/>
      <c r="D324" s="285"/>
      <c r="E324" s="286"/>
      <c r="F324" s="287"/>
      <c r="G324" s="288"/>
      <c r="H324" s="281"/>
      <c r="I324" s="290"/>
      <c r="J324" s="291"/>
      <c r="K324" s="291"/>
      <c r="L324" s="292"/>
    </row>
    <row r="325" spans="1:12" s="141" customFormat="1" ht="24" customHeight="1">
      <c r="A325" s="84">
        <v>261</v>
      </c>
      <c r="B325" s="220" t="str">
        <f t="shared" si="32"/>
        <v>--</v>
      </c>
      <c r="C325" s="285"/>
      <c r="D325" s="285"/>
      <c r="E325" s="286"/>
      <c r="F325" s="287"/>
      <c r="G325" s="288"/>
      <c r="H325" s="281"/>
      <c r="I325" s="290"/>
      <c r="J325" s="291"/>
      <c r="K325" s="291"/>
      <c r="L325" s="292"/>
    </row>
    <row r="326" spans="1:12" s="141" customFormat="1" ht="24" customHeight="1">
      <c r="A326" s="84">
        <v>262</v>
      </c>
      <c r="B326" s="220" t="str">
        <f t="shared" si="32"/>
        <v>--</v>
      </c>
      <c r="C326" s="285"/>
      <c r="D326" s="285"/>
      <c r="E326" s="286"/>
      <c r="F326" s="287"/>
      <c r="G326" s="288"/>
      <c r="H326" s="281"/>
      <c r="I326" s="290"/>
      <c r="J326" s="291"/>
      <c r="K326" s="291"/>
      <c r="L326" s="292"/>
    </row>
    <row r="327" spans="1:12" s="141" customFormat="1" ht="24" customHeight="1">
      <c r="A327" s="84">
        <v>263</v>
      </c>
      <c r="B327" s="220" t="str">
        <f t="shared" si="32"/>
        <v>--</v>
      </c>
      <c r="C327" s="285"/>
      <c r="D327" s="285"/>
      <c r="E327" s="286"/>
      <c r="F327" s="287"/>
      <c r="G327" s="288"/>
      <c r="H327" s="281"/>
      <c r="I327" s="290"/>
      <c r="J327" s="291"/>
      <c r="K327" s="291"/>
      <c r="L327" s="292"/>
    </row>
    <row r="328" spans="1:12" s="141" customFormat="1" ht="24" customHeight="1">
      <c r="A328" s="84">
        <v>264</v>
      </c>
      <c r="B328" s="220" t="str">
        <f t="shared" si="32"/>
        <v>--</v>
      </c>
      <c r="C328" s="285"/>
      <c r="D328" s="285"/>
      <c r="E328" s="286"/>
      <c r="F328" s="287"/>
      <c r="G328" s="288"/>
      <c r="H328" s="281"/>
      <c r="I328" s="290"/>
      <c r="J328" s="291"/>
      <c r="K328" s="291"/>
      <c r="L328" s="292"/>
    </row>
    <row r="329" spans="1:12" s="141" customFormat="1" ht="24" customHeight="1">
      <c r="A329" s="84">
        <v>265</v>
      </c>
      <c r="B329" s="220" t="str">
        <f t="shared" si="32"/>
        <v>--</v>
      </c>
      <c r="C329" s="285"/>
      <c r="D329" s="285"/>
      <c r="E329" s="286"/>
      <c r="F329" s="287"/>
      <c r="G329" s="288"/>
      <c r="H329" s="281"/>
      <c r="I329" s="290"/>
      <c r="J329" s="291"/>
      <c r="K329" s="291"/>
      <c r="L329" s="292"/>
    </row>
    <row r="330" spans="1:12" s="141" customFormat="1" ht="24" customHeight="1">
      <c r="A330" s="84">
        <v>266</v>
      </c>
      <c r="B330" s="220" t="str">
        <f t="shared" si="32"/>
        <v>--</v>
      </c>
      <c r="C330" s="285"/>
      <c r="D330" s="285"/>
      <c r="E330" s="286"/>
      <c r="F330" s="287"/>
      <c r="G330" s="288"/>
      <c r="H330" s="281"/>
      <c r="I330" s="290"/>
      <c r="J330" s="291"/>
      <c r="K330" s="291"/>
      <c r="L330" s="292"/>
    </row>
    <row r="331" spans="1:12" s="141" customFormat="1" ht="24" customHeight="1">
      <c r="A331" s="84">
        <v>267</v>
      </c>
      <c r="B331" s="220" t="str">
        <f t="shared" si="32"/>
        <v>--</v>
      </c>
      <c r="C331" s="285"/>
      <c r="D331" s="285"/>
      <c r="E331" s="286"/>
      <c r="F331" s="287"/>
      <c r="G331" s="288"/>
      <c r="H331" s="281"/>
      <c r="I331" s="290"/>
      <c r="J331" s="291"/>
      <c r="K331" s="291"/>
      <c r="L331" s="292"/>
    </row>
    <row r="332" spans="1:12" s="141" customFormat="1" ht="24" customHeight="1">
      <c r="A332" s="84">
        <v>268</v>
      </c>
      <c r="B332" s="220" t="str">
        <f t="shared" si="32"/>
        <v>--</v>
      </c>
      <c r="C332" s="285"/>
      <c r="D332" s="285"/>
      <c r="E332" s="286"/>
      <c r="F332" s="287"/>
      <c r="G332" s="288"/>
      <c r="H332" s="281"/>
      <c r="I332" s="290"/>
      <c r="J332" s="291"/>
      <c r="K332" s="291"/>
      <c r="L332" s="292"/>
    </row>
    <row r="333" spans="1:12" s="141" customFormat="1" ht="24" customHeight="1">
      <c r="A333" s="84">
        <v>269</v>
      </c>
      <c r="B333" s="220" t="str">
        <f t="shared" si="32"/>
        <v>--</v>
      </c>
      <c r="C333" s="285"/>
      <c r="D333" s="285"/>
      <c r="E333" s="286"/>
      <c r="F333" s="287"/>
      <c r="G333" s="288"/>
      <c r="H333" s="281"/>
      <c r="I333" s="290"/>
      <c r="J333" s="291"/>
      <c r="K333" s="291"/>
      <c r="L333" s="292"/>
    </row>
    <row r="334" spans="1:12" s="141" customFormat="1" ht="24" customHeight="1" thickBot="1">
      <c r="A334" s="84">
        <v>270</v>
      </c>
      <c r="B334" s="231" t="str">
        <f t="shared" si="32"/>
        <v>--</v>
      </c>
      <c r="C334" s="293"/>
      <c r="D334" s="293"/>
      <c r="E334" s="294"/>
      <c r="F334" s="295"/>
      <c r="G334" s="296"/>
      <c r="H334" s="297"/>
      <c r="I334" s="298"/>
      <c r="J334" s="299"/>
      <c r="K334" s="299"/>
      <c r="L334" s="300"/>
    </row>
    <row r="335" spans="1:12" s="141" customFormat="1" ht="24" customHeight="1">
      <c r="A335" s="84">
        <v>271</v>
      </c>
      <c r="B335" s="349" t="str">
        <f t="shared" si="32"/>
        <v>--</v>
      </c>
      <c r="C335" s="269"/>
      <c r="D335" s="269"/>
      <c r="E335" s="270"/>
      <c r="F335" s="271"/>
      <c r="G335" s="272"/>
      <c r="H335" s="273"/>
      <c r="I335" s="274"/>
      <c r="J335" s="275"/>
      <c r="K335" s="275"/>
      <c r="L335" s="276"/>
    </row>
    <row r="336" spans="1:12" s="141" customFormat="1" ht="24" customHeight="1">
      <c r="A336" s="84">
        <v>272</v>
      </c>
      <c r="B336" s="220" t="str">
        <f t="shared" si="32"/>
        <v>--</v>
      </c>
      <c r="C336" s="253"/>
      <c r="D336" s="253"/>
      <c r="E336" s="254"/>
      <c r="F336" s="255"/>
      <c r="G336" s="256"/>
      <c r="H336" s="257"/>
      <c r="I336" s="258"/>
      <c r="J336" s="259"/>
      <c r="K336" s="259"/>
      <c r="L336" s="260"/>
    </row>
    <row r="337" spans="1:12" s="141" customFormat="1" ht="24" customHeight="1">
      <c r="A337" s="84">
        <v>273</v>
      </c>
      <c r="B337" s="220" t="str">
        <f t="shared" si="32"/>
        <v>--</v>
      </c>
      <c r="C337" s="253"/>
      <c r="D337" s="253"/>
      <c r="E337" s="254"/>
      <c r="F337" s="255"/>
      <c r="G337" s="256"/>
      <c r="H337" s="257"/>
      <c r="I337" s="258"/>
      <c r="J337" s="259"/>
      <c r="K337" s="259"/>
      <c r="L337" s="260"/>
    </row>
    <row r="338" spans="1:12" s="141" customFormat="1" ht="24" customHeight="1">
      <c r="A338" s="84">
        <v>274</v>
      </c>
      <c r="B338" s="220" t="str">
        <f t="shared" si="32"/>
        <v>--</v>
      </c>
      <c r="C338" s="253"/>
      <c r="D338" s="253"/>
      <c r="E338" s="254"/>
      <c r="F338" s="255"/>
      <c r="G338" s="256"/>
      <c r="H338" s="257"/>
      <c r="I338" s="258"/>
      <c r="J338" s="259"/>
      <c r="K338" s="259"/>
      <c r="L338" s="260"/>
    </row>
    <row r="339" spans="1:12" s="141" customFormat="1" ht="24" customHeight="1">
      <c r="A339" s="84">
        <v>275</v>
      </c>
      <c r="B339" s="220" t="str">
        <f t="shared" si="32"/>
        <v>--</v>
      </c>
      <c r="C339" s="253"/>
      <c r="D339" s="253"/>
      <c r="E339" s="254"/>
      <c r="F339" s="255"/>
      <c r="G339" s="256"/>
      <c r="H339" s="257"/>
      <c r="I339" s="258"/>
      <c r="J339" s="259"/>
      <c r="K339" s="259"/>
      <c r="L339" s="260"/>
    </row>
    <row r="340" spans="1:12" s="141" customFormat="1" ht="24" customHeight="1">
      <c r="A340" s="84">
        <v>276</v>
      </c>
      <c r="B340" s="220" t="str">
        <f t="shared" si="32"/>
        <v>--</v>
      </c>
      <c r="C340" s="253"/>
      <c r="D340" s="253"/>
      <c r="E340" s="254"/>
      <c r="F340" s="255"/>
      <c r="G340" s="256"/>
      <c r="H340" s="257"/>
      <c r="I340" s="258"/>
      <c r="J340" s="259"/>
      <c r="K340" s="259"/>
      <c r="L340" s="260"/>
    </row>
    <row r="341" spans="1:12" s="141" customFormat="1" ht="24" customHeight="1">
      <c r="A341" s="84">
        <v>277</v>
      </c>
      <c r="B341" s="220" t="str">
        <f t="shared" si="32"/>
        <v>--</v>
      </c>
      <c r="C341" s="253"/>
      <c r="D341" s="253"/>
      <c r="E341" s="254"/>
      <c r="F341" s="255"/>
      <c r="G341" s="256"/>
      <c r="H341" s="257"/>
      <c r="I341" s="258"/>
      <c r="J341" s="259"/>
      <c r="K341" s="259"/>
      <c r="L341" s="260"/>
    </row>
    <row r="342" spans="1:12" s="141" customFormat="1" ht="24" customHeight="1">
      <c r="A342" s="84">
        <v>278</v>
      </c>
      <c r="B342" s="220" t="str">
        <f t="shared" si="32"/>
        <v>--</v>
      </c>
      <c r="C342" s="253"/>
      <c r="D342" s="253"/>
      <c r="E342" s="254"/>
      <c r="F342" s="255"/>
      <c r="G342" s="256"/>
      <c r="H342" s="257"/>
      <c r="I342" s="258"/>
      <c r="J342" s="259"/>
      <c r="K342" s="259"/>
      <c r="L342" s="260"/>
    </row>
    <row r="343" spans="1:12" s="141" customFormat="1" ht="24" customHeight="1">
      <c r="A343" s="84">
        <v>279</v>
      </c>
      <c r="B343" s="220" t="str">
        <f t="shared" si="32"/>
        <v>--</v>
      </c>
      <c r="C343" s="253"/>
      <c r="D343" s="253"/>
      <c r="E343" s="254"/>
      <c r="F343" s="255"/>
      <c r="G343" s="256"/>
      <c r="H343" s="257"/>
      <c r="I343" s="258"/>
      <c r="J343" s="259"/>
      <c r="K343" s="259"/>
      <c r="L343" s="260"/>
    </row>
    <row r="344" spans="1:12" s="141" customFormat="1" ht="24" customHeight="1">
      <c r="A344" s="84">
        <v>280</v>
      </c>
      <c r="B344" s="220" t="str">
        <f t="shared" si="32"/>
        <v>--</v>
      </c>
      <c r="C344" s="253"/>
      <c r="D344" s="253"/>
      <c r="E344" s="254"/>
      <c r="F344" s="255"/>
      <c r="G344" s="256"/>
      <c r="H344" s="257"/>
      <c r="I344" s="258"/>
      <c r="J344" s="259"/>
      <c r="K344" s="259"/>
      <c r="L344" s="260"/>
    </row>
    <row r="345" spans="1:12" s="141" customFormat="1" ht="24" customHeight="1">
      <c r="A345" s="84">
        <v>281</v>
      </c>
      <c r="B345" s="220" t="str">
        <f t="shared" si="32"/>
        <v>--</v>
      </c>
      <c r="C345" s="253"/>
      <c r="D345" s="253"/>
      <c r="E345" s="254"/>
      <c r="F345" s="255"/>
      <c r="G345" s="256"/>
      <c r="H345" s="257"/>
      <c r="I345" s="258"/>
      <c r="J345" s="259"/>
      <c r="K345" s="259"/>
      <c r="L345" s="260"/>
    </row>
    <row r="346" spans="1:12" s="141" customFormat="1" ht="24" customHeight="1">
      <c r="A346" s="84">
        <v>282</v>
      </c>
      <c r="B346" s="220" t="str">
        <f t="shared" si="32"/>
        <v>--</v>
      </c>
      <c r="C346" s="253"/>
      <c r="D346" s="253"/>
      <c r="E346" s="254"/>
      <c r="F346" s="255"/>
      <c r="G346" s="256"/>
      <c r="H346" s="257"/>
      <c r="I346" s="258"/>
      <c r="J346" s="259"/>
      <c r="K346" s="259"/>
      <c r="L346" s="260"/>
    </row>
    <row r="347" spans="1:12" s="141" customFormat="1" ht="24" customHeight="1" thickBot="1">
      <c r="A347" s="84">
        <v>283</v>
      </c>
      <c r="B347" s="231" t="str">
        <f t="shared" si="32"/>
        <v>--</v>
      </c>
      <c r="C347" s="261"/>
      <c r="D347" s="261"/>
      <c r="E347" s="262"/>
      <c r="F347" s="263"/>
      <c r="G347" s="264"/>
      <c r="H347" s="265"/>
      <c r="I347" s="266"/>
      <c r="J347" s="267"/>
      <c r="K347" s="267"/>
      <c r="L347" s="268"/>
    </row>
    <row r="348" spans="1:12" s="141" customFormat="1" ht="24" customHeight="1">
      <c r="A348" s="84">
        <v>284</v>
      </c>
      <c r="B348" s="230" t="str">
        <f t="shared" si="32"/>
        <v>--</v>
      </c>
      <c r="C348" s="277"/>
      <c r="D348" s="277"/>
      <c r="E348" s="278"/>
      <c r="F348" s="279"/>
      <c r="G348" s="280"/>
      <c r="H348" s="281"/>
      <c r="I348" s="282"/>
      <c r="J348" s="283"/>
      <c r="K348" s="283"/>
      <c r="L348" s="284"/>
    </row>
    <row r="349" spans="1:12" s="141" customFormat="1" ht="24" customHeight="1">
      <c r="A349" s="84">
        <v>285</v>
      </c>
      <c r="B349" s="220" t="str">
        <f t="shared" si="32"/>
        <v>--</v>
      </c>
      <c r="C349" s="285"/>
      <c r="D349" s="285"/>
      <c r="E349" s="286"/>
      <c r="F349" s="287"/>
      <c r="G349" s="288"/>
      <c r="H349" s="281"/>
      <c r="I349" s="290"/>
      <c r="J349" s="291"/>
      <c r="K349" s="291"/>
      <c r="L349" s="292"/>
    </row>
    <row r="350" spans="1:12" s="141" customFormat="1" ht="24" customHeight="1">
      <c r="A350" s="84">
        <v>286</v>
      </c>
      <c r="B350" s="220" t="str">
        <f t="shared" si="32"/>
        <v>--</v>
      </c>
      <c r="C350" s="285"/>
      <c r="D350" s="285"/>
      <c r="E350" s="286"/>
      <c r="F350" s="287"/>
      <c r="G350" s="288"/>
      <c r="H350" s="281"/>
      <c r="I350" s="290"/>
      <c r="J350" s="291"/>
      <c r="K350" s="291"/>
      <c r="L350" s="292"/>
    </row>
    <row r="351" spans="1:12" s="141" customFormat="1" ht="24" customHeight="1">
      <c r="A351" s="84">
        <v>287</v>
      </c>
      <c r="B351" s="220" t="str">
        <f t="shared" si="32"/>
        <v>--</v>
      </c>
      <c r="C351" s="285"/>
      <c r="D351" s="285"/>
      <c r="E351" s="286"/>
      <c r="F351" s="287"/>
      <c r="G351" s="288"/>
      <c r="H351" s="281"/>
      <c r="I351" s="290"/>
      <c r="J351" s="291"/>
      <c r="K351" s="291"/>
      <c r="L351" s="292"/>
    </row>
    <row r="352" spans="1:12" s="141" customFormat="1" ht="24" customHeight="1">
      <c r="A352" s="84">
        <v>288</v>
      </c>
      <c r="B352" s="220" t="str">
        <f t="shared" si="32"/>
        <v>--</v>
      </c>
      <c r="C352" s="285"/>
      <c r="D352" s="285"/>
      <c r="E352" s="286"/>
      <c r="F352" s="287"/>
      <c r="G352" s="288"/>
      <c r="H352" s="281"/>
      <c r="I352" s="290"/>
      <c r="J352" s="291"/>
      <c r="K352" s="291"/>
      <c r="L352" s="292"/>
    </row>
    <row r="353" spans="1:12" s="141" customFormat="1" ht="24" customHeight="1">
      <c r="A353" s="84">
        <v>289</v>
      </c>
      <c r="B353" s="220" t="str">
        <f t="shared" si="32"/>
        <v>--</v>
      </c>
      <c r="C353" s="285"/>
      <c r="D353" s="285"/>
      <c r="E353" s="286"/>
      <c r="F353" s="287"/>
      <c r="G353" s="288"/>
      <c r="H353" s="281"/>
      <c r="I353" s="290"/>
      <c r="J353" s="291"/>
      <c r="K353" s="291"/>
      <c r="L353" s="292"/>
    </row>
    <row r="354" spans="1:12" s="141" customFormat="1" ht="24" customHeight="1">
      <c r="A354" s="84">
        <v>290</v>
      </c>
      <c r="B354" s="220" t="str">
        <f t="shared" si="32"/>
        <v>--</v>
      </c>
      <c r="C354" s="285"/>
      <c r="D354" s="285"/>
      <c r="E354" s="286"/>
      <c r="F354" s="287"/>
      <c r="G354" s="288"/>
      <c r="H354" s="281"/>
      <c r="I354" s="290"/>
      <c r="J354" s="291"/>
      <c r="K354" s="291"/>
      <c r="L354" s="292"/>
    </row>
    <row r="355" spans="1:12" s="141" customFormat="1" ht="24" customHeight="1">
      <c r="A355" s="84">
        <v>291</v>
      </c>
      <c r="B355" s="220" t="str">
        <f t="shared" si="32"/>
        <v>--</v>
      </c>
      <c r="C355" s="285"/>
      <c r="D355" s="285"/>
      <c r="E355" s="286"/>
      <c r="F355" s="287"/>
      <c r="G355" s="288"/>
      <c r="H355" s="281"/>
      <c r="I355" s="290"/>
      <c r="J355" s="291"/>
      <c r="K355" s="291"/>
      <c r="L355" s="292"/>
    </row>
    <row r="356" spans="1:12" s="141" customFormat="1" ht="24" customHeight="1">
      <c r="A356" s="84">
        <v>292</v>
      </c>
      <c r="B356" s="220" t="str">
        <f t="shared" si="32"/>
        <v>--</v>
      </c>
      <c r="C356" s="285"/>
      <c r="D356" s="285"/>
      <c r="E356" s="286"/>
      <c r="F356" s="287"/>
      <c r="G356" s="288"/>
      <c r="H356" s="281"/>
      <c r="I356" s="290"/>
      <c r="J356" s="291"/>
      <c r="K356" s="291"/>
      <c r="L356" s="292"/>
    </row>
    <row r="357" spans="1:12" s="141" customFormat="1" ht="24" customHeight="1">
      <c r="A357" s="84">
        <v>293</v>
      </c>
      <c r="B357" s="220" t="str">
        <f t="shared" si="32"/>
        <v>--</v>
      </c>
      <c r="C357" s="285"/>
      <c r="D357" s="285"/>
      <c r="E357" s="286"/>
      <c r="F357" s="287"/>
      <c r="G357" s="288"/>
      <c r="H357" s="281"/>
      <c r="I357" s="290"/>
      <c r="J357" s="291"/>
      <c r="K357" s="291"/>
      <c r="L357" s="292"/>
    </row>
    <row r="358" spans="1:12" s="141" customFormat="1" ht="24" customHeight="1">
      <c r="A358" s="84">
        <v>294</v>
      </c>
      <c r="B358" s="220" t="str">
        <f t="shared" si="32"/>
        <v>--</v>
      </c>
      <c r="C358" s="285"/>
      <c r="D358" s="285"/>
      <c r="E358" s="286"/>
      <c r="F358" s="287"/>
      <c r="G358" s="288"/>
      <c r="H358" s="281"/>
      <c r="I358" s="290"/>
      <c r="J358" s="291"/>
      <c r="K358" s="291"/>
      <c r="L358" s="292"/>
    </row>
    <row r="359" spans="1:12" s="141" customFormat="1" ht="24" customHeight="1">
      <c r="A359" s="84">
        <v>295</v>
      </c>
      <c r="B359" s="220" t="str">
        <f t="shared" si="32"/>
        <v>--</v>
      </c>
      <c r="C359" s="285"/>
      <c r="D359" s="285"/>
      <c r="E359" s="286"/>
      <c r="F359" s="287"/>
      <c r="G359" s="288"/>
      <c r="H359" s="281"/>
      <c r="I359" s="290"/>
      <c r="J359" s="291"/>
      <c r="K359" s="291"/>
      <c r="L359" s="292"/>
    </row>
    <row r="360" spans="1:12" s="141" customFormat="1" ht="24" customHeight="1" thickBot="1">
      <c r="A360" s="84">
        <v>296</v>
      </c>
      <c r="B360" s="231" t="str">
        <f t="shared" si="32"/>
        <v>--</v>
      </c>
      <c r="C360" s="293"/>
      <c r="D360" s="293"/>
      <c r="E360" s="294"/>
      <c r="F360" s="295"/>
      <c r="G360" s="296"/>
      <c r="H360" s="297"/>
      <c r="I360" s="298"/>
      <c r="J360" s="299"/>
      <c r="K360" s="299"/>
      <c r="L360" s="300"/>
    </row>
    <row r="361" spans="1:12" s="141" customFormat="1" ht="24" customHeight="1">
      <c r="A361" s="84">
        <v>297</v>
      </c>
      <c r="B361" s="349" t="str">
        <f t="shared" si="32"/>
        <v>--</v>
      </c>
      <c r="C361" s="269"/>
      <c r="D361" s="269"/>
      <c r="E361" s="270"/>
      <c r="F361" s="271"/>
      <c r="G361" s="272"/>
      <c r="H361" s="273"/>
      <c r="I361" s="274"/>
      <c r="J361" s="275"/>
      <c r="K361" s="275"/>
      <c r="L361" s="276"/>
    </row>
    <row r="362" spans="1:12" s="141" customFormat="1" ht="24" customHeight="1">
      <c r="A362" s="84">
        <v>298</v>
      </c>
      <c r="B362" s="220" t="str">
        <f t="shared" si="32"/>
        <v>--</v>
      </c>
      <c r="C362" s="253"/>
      <c r="D362" s="253"/>
      <c r="E362" s="254"/>
      <c r="F362" s="255"/>
      <c r="G362" s="256"/>
      <c r="H362" s="257"/>
      <c r="I362" s="258"/>
      <c r="J362" s="259"/>
      <c r="K362" s="259"/>
      <c r="L362" s="260"/>
    </row>
    <row r="363" spans="1:12" s="141" customFormat="1" ht="24" customHeight="1">
      <c r="A363" s="84">
        <v>299</v>
      </c>
      <c r="B363" s="220" t="str">
        <f t="shared" si="32"/>
        <v>--</v>
      </c>
      <c r="C363" s="253"/>
      <c r="D363" s="253"/>
      <c r="E363" s="254"/>
      <c r="F363" s="255"/>
      <c r="G363" s="256"/>
      <c r="H363" s="257"/>
      <c r="I363" s="258"/>
      <c r="J363" s="259"/>
      <c r="K363" s="259"/>
      <c r="L363" s="260"/>
    </row>
    <row r="364" spans="1:12" s="141" customFormat="1" ht="24" customHeight="1">
      <c r="A364" s="84">
        <v>300</v>
      </c>
      <c r="B364" s="220" t="str">
        <f t="shared" si="32"/>
        <v>--</v>
      </c>
      <c r="C364" s="253"/>
      <c r="D364" s="253"/>
      <c r="E364" s="254"/>
      <c r="F364" s="255"/>
      <c r="G364" s="256"/>
      <c r="H364" s="257"/>
      <c r="I364" s="258"/>
      <c r="J364" s="259"/>
      <c r="K364" s="259"/>
      <c r="L364" s="260"/>
    </row>
    <row r="365" spans="1:12" s="141" customFormat="1" ht="24" customHeight="1">
      <c r="A365" s="84">
        <v>301</v>
      </c>
      <c r="B365" s="220" t="str">
        <f t="shared" si="32"/>
        <v>--</v>
      </c>
      <c r="C365" s="253"/>
      <c r="D365" s="253"/>
      <c r="E365" s="254"/>
      <c r="F365" s="255"/>
      <c r="G365" s="256"/>
      <c r="H365" s="257"/>
      <c r="I365" s="258"/>
      <c r="J365" s="259"/>
      <c r="K365" s="259"/>
      <c r="L365" s="260"/>
    </row>
    <row r="366" spans="1:12" s="141" customFormat="1" ht="24" customHeight="1">
      <c r="A366" s="84">
        <v>302</v>
      </c>
      <c r="B366" s="220" t="str">
        <f t="shared" si="32"/>
        <v>--</v>
      </c>
      <c r="C366" s="253"/>
      <c r="D366" s="253"/>
      <c r="E366" s="254"/>
      <c r="F366" s="255"/>
      <c r="G366" s="256"/>
      <c r="H366" s="257"/>
      <c r="I366" s="258"/>
      <c r="J366" s="259"/>
      <c r="K366" s="259"/>
      <c r="L366" s="260"/>
    </row>
    <row r="367" spans="1:12" s="141" customFormat="1" ht="24" customHeight="1">
      <c r="A367" s="84">
        <v>303</v>
      </c>
      <c r="B367" s="220" t="str">
        <f t="shared" si="32"/>
        <v>--</v>
      </c>
      <c r="C367" s="253"/>
      <c r="D367" s="253"/>
      <c r="E367" s="254"/>
      <c r="F367" s="255"/>
      <c r="G367" s="256"/>
      <c r="H367" s="257"/>
      <c r="I367" s="258"/>
      <c r="J367" s="259"/>
      <c r="K367" s="259"/>
      <c r="L367" s="260"/>
    </row>
    <row r="368" spans="1:12" s="141" customFormat="1" ht="24" customHeight="1">
      <c r="A368" s="84">
        <v>304</v>
      </c>
      <c r="B368" s="220" t="str">
        <f t="shared" si="32"/>
        <v>--</v>
      </c>
      <c r="C368" s="253"/>
      <c r="D368" s="253"/>
      <c r="E368" s="254"/>
      <c r="F368" s="255"/>
      <c r="G368" s="256"/>
      <c r="H368" s="257"/>
      <c r="I368" s="258"/>
      <c r="J368" s="259"/>
      <c r="K368" s="259"/>
      <c r="L368" s="260"/>
    </row>
    <row r="369" spans="1:12" s="141" customFormat="1" ht="24" customHeight="1">
      <c r="A369" s="84">
        <v>305</v>
      </c>
      <c r="B369" s="220" t="str">
        <f t="shared" si="32"/>
        <v>--</v>
      </c>
      <c r="C369" s="253"/>
      <c r="D369" s="253"/>
      <c r="E369" s="254"/>
      <c r="F369" s="255"/>
      <c r="G369" s="256"/>
      <c r="H369" s="257"/>
      <c r="I369" s="258"/>
      <c r="J369" s="259"/>
      <c r="K369" s="259"/>
      <c r="L369" s="260"/>
    </row>
    <row r="370" spans="1:12" s="141" customFormat="1" ht="24" customHeight="1">
      <c r="A370" s="84">
        <v>306</v>
      </c>
      <c r="B370" s="220" t="str">
        <f t="shared" si="32"/>
        <v>--</v>
      </c>
      <c r="C370" s="253"/>
      <c r="D370" s="253"/>
      <c r="E370" s="254"/>
      <c r="F370" s="255"/>
      <c r="G370" s="256"/>
      <c r="H370" s="257"/>
      <c r="I370" s="258"/>
      <c r="J370" s="259"/>
      <c r="K370" s="259"/>
      <c r="L370" s="260"/>
    </row>
    <row r="371" spans="1:12" s="141" customFormat="1" ht="24" customHeight="1">
      <c r="A371" s="84">
        <v>307</v>
      </c>
      <c r="B371" s="220" t="str">
        <f t="shared" si="32"/>
        <v>--</v>
      </c>
      <c r="C371" s="253"/>
      <c r="D371" s="253"/>
      <c r="E371" s="254"/>
      <c r="F371" s="255"/>
      <c r="G371" s="256"/>
      <c r="H371" s="257"/>
      <c r="I371" s="258"/>
      <c r="J371" s="259"/>
      <c r="K371" s="259"/>
      <c r="L371" s="260"/>
    </row>
    <row r="372" spans="1:12" s="141" customFormat="1" ht="24" customHeight="1">
      <c r="A372" s="84">
        <v>308</v>
      </c>
      <c r="B372" s="220" t="str">
        <f t="shared" si="32"/>
        <v>--</v>
      </c>
      <c r="C372" s="253"/>
      <c r="D372" s="253"/>
      <c r="E372" s="254"/>
      <c r="F372" s="255"/>
      <c r="G372" s="256"/>
      <c r="H372" s="257"/>
      <c r="I372" s="258"/>
      <c r="J372" s="259"/>
      <c r="K372" s="259"/>
      <c r="L372" s="260"/>
    </row>
    <row r="373" spans="1:12" s="141" customFormat="1" ht="24" customHeight="1">
      <c r="A373" s="84">
        <v>309</v>
      </c>
      <c r="B373" s="220" t="str">
        <f t="shared" si="32"/>
        <v>--</v>
      </c>
      <c r="C373" s="253"/>
      <c r="D373" s="253"/>
      <c r="E373" s="254"/>
      <c r="F373" s="255"/>
      <c r="G373" s="256"/>
      <c r="H373" s="257"/>
      <c r="I373" s="258"/>
      <c r="J373" s="259"/>
      <c r="K373" s="259"/>
      <c r="L373" s="260"/>
    </row>
    <row r="374" spans="1:12" s="141" customFormat="1" ht="24" customHeight="1" thickBot="1">
      <c r="A374" s="84">
        <v>310</v>
      </c>
      <c r="B374" s="231" t="str">
        <f t="shared" si="32"/>
        <v>--</v>
      </c>
      <c r="C374" s="261"/>
      <c r="D374" s="261"/>
      <c r="E374" s="262"/>
      <c r="F374" s="263"/>
      <c r="G374" s="264"/>
      <c r="H374" s="265"/>
      <c r="I374" s="266"/>
      <c r="J374" s="267"/>
      <c r="K374" s="267"/>
      <c r="L374" s="268"/>
    </row>
    <row r="375" spans="1:12" s="141" customFormat="1" ht="24" customHeight="1">
      <c r="A375" s="84">
        <v>311</v>
      </c>
      <c r="B375" s="230" t="str">
        <f t="shared" si="32"/>
        <v>--</v>
      </c>
      <c r="C375" s="277"/>
      <c r="D375" s="277"/>
      <c r="E375" s="278"/>
      <c r="F375" s="279"/>
      <c r="G375" s="280"/>
      <c r="H375" s="281"/>
      <c r="I375" s="282"/>
      <c r="J375" s="283"/>
      <c r="K375" s="283"/>
      <c r="L375" s="284"/>
    </row>
    <row r="376" spans="1:12" ht="24" customHeight="1">
      <c r="A376" s="84">
        <v>312</v>
      </c>
      <c r="B376" s="220" t="str">
        <f t="shared" si="32"/>
        <v>--</v>
      </c>
      <c r="C376" s="285"/>
      <c r="D376" s="285"/>
      <c r="E376" s="286"/>
      <c r="F376" s="287"/>
      <c r="G376" s="288"/>
      <c r="H376" s="281"/>
      <c r="I376" s="290"/>
      <c r="J376" s="291"/>
      <c r="K376" s="291"/>
      <c r="L376" s="292"/>
    </row>
    <row r="377" spans="1:12" ht="24" customHeight="1">
      <c r="A377" s="84">
        <v>313</v>
      </c>
      <c r="B377" s="220" t="str">
        <f t="shared" si="32"/>
        <v>--</v>
      </c>
      <c r="C377" s="285"/>
      <c r="D377" s="285"/>
      <c r="E377" s="286"/>
      <c r="F377" s="287"/>
      <c r="G377" s="288"/>
      <c r="H377" s="281"/>
      <c r="I377" s="290"/>
      <c r="J377" s="291"/>
      <c r="K377" s="291"/>
      <c r="L377" s="292"/>
    </row>
    <row r="378" spans="1:12" ht="24" customHeight="1">
      <c r="A378" s="84">
        <v>314</v>
      </c>
      <c r="B378" s="220" t="str">
        <f t="shared" si="32"/>
        <v>--</v>
      </c>
      <c r="C378" s="285"/>
      <c r="D378" s="285"/>
      <c r="E378" s="286"/>
      <c r="F378" s="287"/>
      <c r="G378" s="288"/>
      <c r="H378" s="281"/>
      <c r="I378" s="290"/>
      <c r="J378" s="291"/>
      <c r="K378" s="291"/>
      <c r="L378" s="292"/>
    </row>
    <row r="379" spans="1:12" ht="24" customHeight="1">
      <c r="A379" s="84">
        <v>315</v>
      </c>
      <c r="B379" s="220" t="str">
        <f t="shared" si="32"/>
        <v>--</v>
      </c>
      <c r="C379" s="285"/>
      <c r="D379" s="285"/>
      <c r="E379" s="286"/>
      <c r="F379" s="287"/>
      <c r="G379" s="288"/>
      <c r="H379" s="281"/>
      <c r="I379" s="290"/>
      <c r="J379" s="291"/>
      <c r="K379" s="291"/>
      <c r="L379" s="292"/>
    </row>
    <row r="380" spans="1:12" ht="24" customHeight="1">
      <c r="A380" s="84">
        <v>316</v>
      </c>
      <c r="B380" s="220" t="str">
        <f t="shared" si="32"/>
        <v>--</v>
      </c>
      <c r="C380" s="285"/>
      <c r="D380" s="285"/>
      <c r="E380" s="286"/>
      <c r="F380" s="287"/>
      <c r="G380" s="288"/>
      <c r="H380" s="281"/>
      <c r="I380" s="290"/>
      <c r="J380" s="291"/>
      <c r="K380" s="291"/>
      <c r="L380" s="292"/>
    </row>
    <row r="381" spans="1:12" ht="24" customHeight="1">
      <c r="A381" s="84">
        <v>317</v>
      </c>
      <c r="B381" s="220" t="str">
        <f t="shared" si="32"/>
        <v>--</v>
      </c>
      <c r="C381" s="285"/>
      <c r="D381" s="285"/>
      <c r="E381" s="286"/>
      <c r="F381" s="287"/>
      <c r="G381" s="288"/>
      <c r="H381" s="281"/>
      <c r="I381" s="290"/>
      <c r="J381" s="291"/>
      <c r="K381" s="291"/>
      <c r="L381" s="292"/>
    </row>
    <row r="382" spans="1:12" ht="24" customHeight="1">
      <c r="A382" s="84">
        <v>318</v>
      </c>
      <c r="B382" s="220" t="str">
        <f t="shared" si="32"/>
        <v>--</v>
      </c>
      <c r="C382" s="285"/>
      <c r="D382" s="285"/>
      <c r="E382" s="286"/>
      <c r="F382" s="287"/>
      <c r="G382" s="288"/>
      <c r="H382" s="281"/>
      <c r="I382" s="290"/>
      <c r="J382" s="291"/>
      <c r="K382" s="291"/>
      <c r="L382" s="292"/>
    </row>
    <row r="383" spans="1:12" ht="24" customHeight="1">
      <c r="A383" s="84">
        <v>319</v>
      </c>
      <c r="B383" s="220" t="str">
        <f t="shared" si="32"/>
        <v>--</v>
      </c>
      <c r="C383" s="285"/>
      <c r="D383" s="285"/>
      <c r="E383" s="286"/>
      <c r="F383" s="287"/>
      <c r="G383" s="288"/>
      <c r="H383" s="281"/>
      <c r="I383" s="290"/>
      <c r="J383" s="291"/>
      <c r="K383" s="291"/>
      <c r="L383" s="292"/>
    </row>
    <row r="384" spans="1:12" ht="24" customHeight="1">
      <c r="A384" s="84">
        <v>320</v>
      </c>
      <c r="B384" s="220" t="str">
        <f t="shared" si="32"/>
        <v>--</v>
      </c>
      <c r="C384" s="285"/>
      <c r="D384" s="285"/>
      <c r="E384" s="286"/>
      <c r="F384" s="287"/>
      <c r="G384" s="288"/>
      <c r="H384" s="281"/>
      <c r="I384" s="290"/>
      <c r="J384" s="291"/>
      <c r="K384" s="291"/>
      <c r="L384" s="292"/>
    </row>
    <row r="385" spans="1:12" ht="24" customHeight="1">
      <c r="A385" s="84">
        <v>321</v>
      </c>
      <c r="B385" s="220" t="str">
        <f t="shared" si="32"/>
        <v>--</v>
      </c>
      <c r="C385" s="285"/>
      <c r="D385" s="285"/>
      <c r="E385" s="286"/>
      <c r="F385" s="287"/>
      <c r="G385" s="288"/>
      <c r="H385" s="281"/>
      <c r="I385" s="290"/>
      <c r="J385" s="291"/>
      <c r="K385" s="291"/>
      <c r="L385" s="292"/>
    </row>
    <row r="386" spans="1:12" ht="24" customHeight="1">
      <c r="A386" s="84">
        <v>322</v>
      </c>
      <c r="B386" s="220" t="str">
        <f t="shared" si="32"/>
        <v>--</v>
      </c>
      <c r="C386" s="285"/>
      <c r="D386" s="285"/>
      <c r="E386" s="286"/>
      <c r="F386" s="287"/>
      <c r="G386" s="288"/>
      <c r="H386" s="281"/>
      <c r="I386" s="290"/>
      <c r="J386" s="291"/>
      <c r="K386" s="291"/>
      <c r="L386" s="292"/>
    </row>
    <row r="387" spans="1:12" ht="24" customHeight="1">
      <c r="A387" s="84">
        <v>323</v>
      </c>
      <c r="B387" s="220" t="str">
        <f>CONCATENATE(H387,"-",J387,"-",K387)</f>
        <v>--</v>
      </c>
      <c r="C387" s="285"/>
      <c r="D387" s="285"/>
      <c r="E387" s="286"/>
      <c r="F387" s="287"/>
      <c r="G387" s="288"/>
      <c r="H387" s="281"/>
      <c r="I387" s="290"/>
      <c r="J387" s="291"/>
      <c r="K387" s="291"/>
      <c r="L387" s="292"/>
    </row>
    <row r="388" spans="1:12" ht="24" customHeight="1" thickBot="1">
      <c r="A388" s="84">
        <v>324</v>
      </c>
      <c r="B388" s="231" t="str">
        <f>CONCATENATE(H388,"-",J388,"-",K388)</f>
        <v>--</v>
      </c>
      <c r="C388" s="293"/>
      <c r="D388" s="293"/>
      <c r="E388" s="294"/>
      <c r="F388" s="295"/>
      <c r="G388" s="296"/>
      <c r="H388" s="297"/>
      <c r="I388" s="298"/>
      <c r="J388" s="299"/>
      <c r="K388" s="299"/>
      <c r="L388" s="300"/>
    </row>
    <row r="389" spans="1:12" ht="24" customHeight="1">
      <c r="A389" s="84">
        <v>325</v>
      </c>
      <c r="B389" s="230" t="str">
        <f aca="true" t="shared" si="33" ref="B389:B432">CONCATENATE(H389,"-",L389)</f>
        <v>-</v>
      </c>
      <c r="C389" s="245"/>
      <c r="D389" s="245"/>
      <c r="E389" s="246"/>
      <c r="F389" s="247"/>
      <c r="G389" s="248"/>
      <c r="H389" s="249"/>
      <c r="I389" s="250"/>
      <c r="J389" s="251"/>
      <c r="K389" s="251"/>
      <c r="L389" s="252"/>
    </row>
    <row r="390" spans="1:12" ht="24" customHeight="1">
      <c r="A390" s="84">
        <v>326</v>
      </c>
      <c r="B390" s="220" t="str">
        <f t="shared" si="33"/>
        <v>-</v>
      </c>
      <c r="C390" s="253"/>
      <c r="D390" s="253"/>
      <c r="E390" s="254"/>
      <c r="F390" s="255"/>
      <c r="G390" s="256"/>
      <c r="H390" s="257"/>
      <c r="I390" s="258"/>
      <c r="J390" s="259"/>
      <c r="K390" s="259"/>
      <c r="L390" s="260"/>
    </row>
    <row r="391" spans="1:12" ht="24" customHeight="1">
      <c r="A391" s="84">
        <v>327</v>
      </c>
      <c r="B391" s="220" t="str">
        <f t="shared" si="33"/>
        <v>-</v>
      </c>
      <c r="C391" s="253"/>
      <c r="D391" s="253"/>
      <c r="E391" s="254"/>
      <c r="F391" s="255"/>
      <c r="G391" s="256"/>
      <c r="H391" s="257"/>
      <c r="I391" s="258"/>
      <c r="J391" s="259"/>
      <c r="K391" s="259"/>
      <c r="L391" s="260"/>
    </row>
    <row r="392" spans="1:12" ht="24" customHeight="1">
      <c r="A392" s="84">
        <v>328</v>
      </c>
      <c r="B392" s="220" t="str">
        <f t="shared" si="33"/>
        <v>-</v>
      </c>
      <c r="C392" s="253"/>
      <c r="D392" s="253"/>
      <c r="E392" s="254"/>
      <c r="F392" s="255"/>
      <c r="G392" s="256"/>
      <c r="H392" s="257"/>
      <c r="I392" s="258"/>
      <c r="J392" s="259"/>
      <c r="K392" s="259"/>
      <c r="L392" s="260"/>
    </row>
    <row r="393" spans="1:12" ht="24" customHeight="1">
      <c r="A393" s="84">
        <v>329</v>
      </c>
      <c r="B393" s="220" t="str">
        <f t="shared" si="33"/>
        <v>-</v>
      </c>
      <c r="C393" s="253"/>
      <c r="D393" s="253"/>
      <c r="E393" s="254"/>
      <c r="F393" s="255"/>
      <c r="G393" s="256"/>
      <c r="H393" s="257"/>
      <c r="I393" s="258"/>
      <c r="J393" s="259"/>
      <c r="K393" s="259"/>
      <c r="L393" s="260"/>
    </row>
    <row r="394" spans="1:12" ht="24" customHeight="1">
      <c r="A394" s="84">
        <v>330</v>
      </c>
      <c r="B394" s="220" t="str">
        <f t="shared" si="33"/>
        <v>-</v>
      </c>
      <c r="C394" s="253"/>
      <c r="D394" s="253"/>
      <c r="E394" s="254"/>
      <c r="F394" s="255"/>
      <c r="G394" s="256"/>
      <c r="H394" s="257"/>
      <c r="I394" s="258"/>
      <c r="J394" s="259"/>
      <c r="K394" s="259"/>
      <c r="L394" s="260"/>
    </row>
    <row r="395" spans="1:12" ht="24" customHeight="1">
      <c r="A395" s="84">
        <v>331</v>
      </c>
      <c r="B395" s="220" t="str">
        <f t="shared" si="33"/>
        <v>-</v>
      </c>
      <c r="C395" s="253"/>
      <c r="D395" s="253"/>
      <c r="E395" s="254"/>
      <c r="F395" s="255"/>
      <c r="G395" s="256"/>
      <c r="H395" s="257"/>
      <c r="I395" s="258"/>
      <c r="J395" s="259"/>
      <c r="K395" s="259"/>
      <c r="L395" s="260"/>
    </row>
    <row r="396" spans="1:12" ht="24" customHeight="1">
      <c r="A396" s="84">
        <v>332</v>
      </c>
      <c r="B396" s="220" t="str">
        <f t="shared" si="33"/>
        <v>-</v>
      </c>
      <c r="C396" s="253"/>
      <c r="D396" s="253"/>
      <c r="E396" s="254"/>
      <c r="F396" s="255"/>
      <c r="G396" s="256"/>
      <c r="H396" s="257"/>
      <c r="I396" s="258"/>
      <c r="J396" s="259"/>
      <c r="K396" s="259"/>
      <c r="L396" s="260"/>
    </row>
    <row r="397" spans="1:12" ht="24" customHeight="1">
      <c r="A397" s="84">
        <v>333</v>
      </c>
      <c r="B397" s="220" t="str">
        <f t="shared" si="33"/>
        <v>-</v>
      </c>
      <c r="C397" s="253"/>
      <c r="D397" s="253"/>
      <c r="E397" s="254"/>
      <c r="F397" s="255"/>
      <c r="G397" s="256"/>
      <c r="H397" s="257"/>
      <c r="I397" s="258"/>
      <c r="J397" s="259"/>
      <c r="K397" s="259"/>
      <c r="L397" s="260"/>
    </row>
    <row r="398" spans="1:12" ht="24" customHeight="1">
      <c r="A398" s="84">
        <v>334</v>
      </c>
      <c r="B398" s="220" t="str">
        <f t="shared" si="33"/>
        <v>-</v>
      </c>
      <c r="C398" s="253"/>
      <c r="D398" s="253"/>
      <c r="E398" s="254"/>
      <c r="F398" s="255"/>
      <c r="G398" s="256"/>
      <c r="H398" s="257"/>
      <c r="I398" s="258"/>
      <c r="J398" s="259"/>
      <c r="K398" s="259"/>
      <c r="L398" s="260"/>
    </row>
    <row r="399" spans="1:12" ht="24" customHeight="1">
      <c r="A399" s="84">
        <v>335</v>
      </c>
      <c r="B399" s="220" t="str">
        <f t="shared" si="33"/>
        <v>-</v>
      </c>
      <c r="C399" s="253"/>
      <c r="D399" s="253"/>
      <c r="E399" s="254"/>
      <c r="F399" s="255"/>
      <c r="G399" s="256"/>
      <c r="H399" s="257"/>
      <c r="I399" s="258"/>
      <c r="J399" s="259"/>
      <c r="K399" s="259"/>
      <c r="L399" s="260"/>
    </row>
    <row r="400" spans="1:12" ht="24" customHeight="1">
      <c r="A400" s="84">
        <v>336</v>
      </c>
      <c r="B400" s="220" t="str">
        <f t="shared" si="33"/>
        <v>-</v>
      </c>
      <c r="C400" s="253"/>
      <c r="D400" s="253"/>
      <c r="E400" s="254"/>
      <c r="F400" s="255"/>
      <c r="G400" s="256"/>
      <c r="H400" s="257"/>
      <c r="I400" s="258"/>
      <c r="J400" s="259"/>
      <c r="K400" s="259"/>
      <c r="L400" s="260"/>
    </row>
    <row r="401" spans="1:12" ht="24" customHeight="1">
      <c r="A401" s="84">
        <v>337</v>
      </c>
      <c r="B401" s="220" t="str">
        <f t="shared" si="33"/>
        <v>-</v>
      </c>
      <c r="C401" s="253"/>
      <c r="D401" s="253"/>
      <c r="E401" s="254"/>
      <c r="F401" s="255"/>
      <c r="G401" s="256"/>
      <c r="H401" s="257"/>
      <c r="I401" s="258"/>
      <c r="J401" s="259"/>
      <c r="K401" s="259"/>
      <c r="L401" s="260"/>
    </row>
    <row r="402" spans="1:12" ht="24" customHeight="1">
      <c r="A402" s="84">
        <v>338</v>
      </c>
      <c r="B402" s="220" t="str">
        <f t="shared" si="33"/>
        <v>-</v>
      </c>
      <c r="C402" s="253"/>
      <c r="D402" s="253"/>
      <c r="E402" s="254"/>
      <c r="F402" s="255"/>
      <c r="G402" s="256"/>
      <c r="H402" s="257"/>
      <c r="I402" s="258"/>
      <c r="J402" s="259"/>
      <c r="K402" s="259"/>
      <c r="L402" s="260"/>
    </row>
    <row r="403" spans="1:12" ht="24" customHeight="1">
      <c r="A403" s="84">
        <v>339</v>
      </c>
      <c r="B403" s="220" t="str">
        <f t="shared" si="33"/>
        <v>-</v>
      </c>
      <c r="C403" s="253"/>
      <c r="D403" s="253"/>
      <c r="E403" s="254"/>
      <c r="F403" s="255"/>
      <c r="G403" s="256"/>
      <c r="H403" s="257"/>
      <c r="I403" s="258"/>
      <c r="J403" s="259"/>
      <c r="K403" s="259"/>
      <c r="L403" s="260"/>
    </row>
    <row r="404" spans="1:12" ht="24" customHeight="1">
      <c r="A404" s="84">
        <v>340</v>
      </c>
      <c r="B404" s="220" t="str">
        <f t="shared" si="33"/>
        <v>-</v>
      </c>
      <c r="C404" s="253"/>
      <c r="D404" s="253"/>
      <c r="E404" s="254"/>
      <c r="F404" s="255"/>
      <c r="G404" s="256"/>
      <c r="H404" s="257"/>
      <c r="I404" s="258"/>
      <c r="J404" s="259"/>
      <c r="K404" s="259"/>
      <c r="L404" s="260"/>
    </row>
    <row r="405" spans="1:12" ht="24" customHeight="1">
      <c r="A405" s="84">
        <v>341</v>
      </c>
      <c r="B405" s="220" t="str">
        <f t="shared" si="33"/>
        <v>-</v>
      </c>
      <c r="C405" s="253"/>
      <c r="D405" s="253"/>
      <c r="E405" s="254"/>
      <c r="F405" s="255"/>
      <c r="G405" s="256"/>
      <c r="H405" s="257"/>
      <c r="I405" s="258"/>
      <c r="J405" s="259"/>
      <c r="K405" s="259"/>
      <c r="L405" s="260"/>
    </row>
    <row r="406" spans="1:12" ht="24" customHeight="1">
      <c r="A406" s="84">
        <v>342</v>
      </c>
      <c r="B406" s="220" t="str">
        <f t="shared" si="33"/>
        <v>-</v>
      </c>
      <c r="C406" s="253"/>
      <c r="D406" s="253"/>
      <c r="E406" s="254"/>
      <c r="F406" s="255"/>
      <c r="G406" s="256"/>
      <c r="H406" s="257"/>
      <c r="I406" s="258"/>
      <c r="J406" s="259"/>
      <c r="K406" s="259"/>
      <c r="L406" s="260"/>
    </row>
    <row r="407" spans="1:12" ht="24" customHeight="1">
      <c r="A407" s="84">
        <v>343</v>
      </c>
      <c r="B407" s="220" t="str">
        <f t="shared" si="33"/>
        <v>-</v>
      </c>
      <c r="C407" s="253"/>
      <c r="D407" s="253"/>
      <c r="E407" s="254"/>
      <c r="F407" s="255"/>
      <c r="G407" s="256"/>
      <c r="H407" s="257"/>
      <c r="I407" s="258"/>
      <c r="J407" s="259"/>
      <c r="K407" s="259"/>
      <c r="L407" s="260"/>
    </row>
    <row r="408" spans="1:12" ht="24" customHeight="1">
      <c r="A408" s="84">
        <v>344</v>
      </c>
      <c r="B408" s="220" t="str">
        <f t="shared" si="33"/>
        <v>-</v>
      </c>
      <c r="C408" s="253"/>
      <c r="D408" s="253"/>
      <c r="E408" s="254"/>
      <c r="F408" s="255"/>
      <c r="G408" s="256"/>
      <c r="H408" s="257"/>
      <c r="I408" s="258"/>
      <c r="J408" s="259"/>
      <c r="K408" s="259"/>
      <c r="L408" s="260"/>
    </row>
    <row r="409" spans="1:12" ht="24" customHeight="1">
      <c r="A409" s="84">
        <v>345</v>
      </c>
      <c r="B409" s="220" t="str">
        <f t="shared" si="33"/>
        <v>-</v>
      </c>
      <c r="C409" s="253"/>
      <c r="D409" s="253"/>
      <c r="E409" s="254"/>
      <c r="F409" s="255"/>
      <c r="G409" s="256"/>
      <c r="H409" s="257"/>
      <c r="I409" s="258"/>
      <c r="J409" s="259"/>
      <c r="K409" s="259"/>
      <c r="L409" s="260"/>
    </row>
    <row r="410" spans="1:12" ht="24" customHeight="1">
      <c r="A410" s="84">
        <v>346</v>
      </c>
      <c r="B410" s="220" t="str">
        <f t="shared" si="33"/>
        <v>-</v>
      </c>
      <c r="C410" s="253"/>
      <c r="D410" s="253"/>
      <c r="E410" s="254"/>
      <c r="F410" s="255"/>
      <c r="G410" s="256"/>
      <c r="H410" s="257"/>
      <c r="I410" s="258"/>
      <c r="J410" s="259"/>
      <c r="K410" s="259"/>
      <c r="L410" s="260"/>
    </row>
    <row r="411" spans="1:12" ht="24" customHeight="1">
      <c r="A411" s="84">
        <v>347</v>
      </c>
      <c r="B411" s="220" t="str">
        <f t="shared" si="33"/>
        <v>-</v>
      </c>
      <c r="C411" s="285"/>
      <c r="D411" s="285"/>
      <c r="E411" s="286"/>
      <c r="F411" s="287"/>
      <c r="G411" s="288"/>
      <c r="H411" s="289"/>
      <c r="I411" s="290"/>
      <c r="J411" s="291"/>
      <c r="K411" s="291"/>
      <c r="L411" s="292"/>
    </row>
    <row r="412" spans="1:12" ht="24" customHeight="1">
      <c r="A412" s="84">
        <v>348</v>
      </c>
      <c r="B412" s="220" t="str">
        <f t="shared" si="33"/>
        <v>-</v>
      </c>
      <c r="C412" s="285"/>
      <c r="D412" s="285"/>
      <c r="E412" s="286"/>
      <c r="F412" s="287"/>
      <c r="G412" s="288"/>
      <c r="H412" s="289"/>
      <c r="I412" s="290"/>
      <c r="J412" s="291"/>
      <c r="K412" s="291"/>
      <c r="L412" s="292"/>
    </row>
    <row r="413" spans="1:12" ht="24" customHeight="1">
      <c r="A413" s="84">
        <v>349</v>
      </c>
      <c r="B413" s="220" t="str">
        <f t="shared" si="33"/>
        <v>-</v>
      </c>
      <c r="C413" s="285"/>
      <c r="D413" s="285"/>
      <c r="E413" s="286"/>
      <c r="F413" s="287"/>
      <c r="G413" s="288"/>
      <c r="H413" s="289"/>
      <c r="I413" s="290"/>
      <c r="J413" s="291"/>
      <c r="K413" s="291"/>
      <c r="L413" s="292"/>
    </row>
    <row r="414" spans="1:12" ht="24" customHeight="1">
      <c r="A414" s="84">
        <v>350</v>
      </c>
      <c r="B414" s="220" t="str">
        <f t="shared" si="33"/>
        <v>-</v>
      </c>
      <c r="C414" s="285"/>
      <c r="D414" s="285"/>
      <c r="E414" s="286"/>
      <c r="F414" s="287"/>
      <c r="G414" s="288"/>
      <c r="H414" s="289"/>
      <c r="I414" s="290"/>
      <c r="J414" s="291"/>
      <c r="K414" s="291"/>
      <c r="L414" s="292"/>
    </row>
    <row r="415" spans="1:12" ht="24" customHeight="1">
      <c r="A415" s="84">
        <v>351</v>
      </c>
      <c r="B415" s="220" t="str">
        <f t="shared" si="33"/>
        <v>-</v>
      </c>
      <c r="C415" s="285"/>
      <c r="D415" s="285"/>
      <c r="E415" s="286"/>
      <c r="F415" s="287"/>
      <c r="G415" s="288"/>
      <c r="H415" s="289"/>
      <c r="I415" s="290"/>
      <c r="J415" s="291"/>
      <c r="K415" s="291"/>
      <c r="L415" s="292"/>
    </row>
    <row r="416" spans="1:12" ht="24" customHeight="1">
      <c r="A416" s="84">
        <v>352</v>
      </c>
      <c r="B416" s="220" t="str">
        <f t="shared" si="33"/>
        <v>-</v>
      </c>
      <c r="C416" s="285"/>
      <c r="D416" s="285"/>
      <c r="E416" s="286"/>
      <c r="F416" s="287"/>
      <c r="G416" s="288"/>
      <c r="H416" s="289"/>
      <c r="I416" s="290"/>
      <c r="J416" s="291"/>
      <c r="K416" s="291"/>
      <c r="L416" s="292"/>
    </row>
    <row r="417" spans="1:12" ht="24" customHeight="1">
      <c r="A417" s="84">
        <v>353</v>
      </c>
      <c r="B417" s="220" t="str">
        <f t="shared" si="33"/>
        <v>-</v>
      </c>
      <c r="C417" s="285"/>
      <c r="D417" s="285"/>
      <c r="E417" s="286"/>
      <c r="F417" s="287"/>
      <c r="G417" s="288"/>
      <c r="H417" s="289"/>
      <c r="I417" s="290"/>
      <c r="J417" s="291"/>
      <c r="K417" s="291"/>
      <c r="L417" s="292"/>
    </row>
    <row r="418" spans="1:12" ht="24" customHeight="1">
      <c r="A418" s="84">
        <v>354</v>
      </c>
      <c r="B418" s="220" t="str">
        <f t="shared" si="33"/>
        <v>-</v>
      </c>
      <c r="C418" s="285"/>
      <c r="D418" s="285"/>
      <c r="E418" s="286"/>
      <c r="F418" s="287"/>
      <c r="G418" s="288"/>
      <c r="H418" s="289"/>
      <c r="I418" s="290"/>
      <c r="J418" s="291"/>
      <c r="K418" s="291"/>
      <c r="L418" s="292"/>
    </row>
    <row r="419" spans="1:12" ht="24" customHeight="1">
      <c r="A419" s="84">
        <v>355</v>
      </c>
      <c r="B419" s="220" t="str">
        <f t="shared" si="33"/>
        <v>-</v>
      </c>
      <c r="C419" s="285"/>
      <c r="D419" s="285"/>
      <c r="E419" s="286"/>
      <c r="F419" s="287"/>
      <c r="G419" s="288"/>
      <c r="H419" s="289"/>
      <c r="I419" s="290"/>
      <c r="J419" s="291"/>
      <c r="K419" s="291"/>
      <c r="L419" s="292"/>
    </row>
    <row r="420" spans="1:12" ht="24" customHeight="1">
      <c r="A420" s="84">
        <v>356</v>
      </c>
      <c r="B420" s="220" t="str">
        <f t="shared" si="33"/>
        <v>-</v>
      </c>
      <c r="C420" s="285"/>
      <c r="D420" s="285"/>
      <c r="E420" s="286"/>
      <c r="F420" s="287"/>
      <c r="G420" s="288"/>
      <c r="H420" s="289"/>
      <c r="I420" s="290"/>
      <c r="J420" s="291"/>
      <c r="K420" s="291"/>
      <c r="L420" s="292"/>
    </row>
    <row r="421" spans="1:12" ht="24" customHeight="1">
      <c r="A421" s="84">
        <v>357</v>
      </c>
      <c r="B421" s="220" t="str">
        <f t="shared" si="33"/>
        <v>-</v>
      </c>
      <c r="C421" s="285"/>
      <c r="D421" s="285"/>
      <c r="E421" s="286"/>
      <c r="F421" s="287"/>
      <c r="G421" s="288"/>
      <c r="H421" s="289"/>
      <c r="I421" s="290"/>
      <c r="J421" s="291"/>
      <c r="K421" s="291"/>
      <c r="L421" s="292"/>
    </row>
    <row r="422" spans="1:12" ht="24" customHeight="1">
      <c r="A422" s="84">
        <v>358</v>
      </c>
      <c r="B422" s="220" t="str">
        <f t="shared" si="33"/>
        <v>-</v>
      </c>
      <c r="C422" s="285"/>
      <c r="D422" s="285"/>
      <c r="E422" s="286"/>
      <c r="F422" s="287"/>
      <c r="G422" s="288"/>
      <c r="H422" s="289"/>
      <c r="I422" s="290"/>
      <c r="J422" s="291"/>
      <c r="K422" s="291"/>
      <c r="L422" s="292"/>
    </row>
    <row r="423" spans="1:12" ht="24" customHeight="1">
      <c r="A423" s="84">
        <v>359</v>
      </c>
      <c r="B423" s="220" t="str">
        <f t="shared" si="33"/>
        <v>-</v>
      </c>
      <c r="C423" s="285"/>
      <c r="D423" s="285"/>
      <c r="E423" s="286"/>
      <c r="F423" s="287"/>
      <c r="G423" s="288"/>
      <c r="H423" s="289"/>
      <c r="I423" s="290"/>
      <c r="J423" s="291"/>
      <c r="K423" s="291"/>
      <c r="L423" s="292"/>
    </row>
    <row r="424" spans="1:12" ht="24" customHeight="1">
      <c r="A424" s="84">
        <v>360</v>
      </c>
      <c r="B424" s="220" t="str">
        <f t="shared" si="33"/>
        <v>-</v>
      </c>
      <c r="C424" s="285"/>
      <c r="D424" s="285"/>
      <c r="E424" s="286"/>
      <c r="F424" s="287"/>
      <c r="G424" s="288"/>
      <c r="H424" s="289"/>
      <c r="I424" s="290"/>
      <c r="J424" s="291"/>
      <c r="K424" s="291"/>
      <c r="L424" s="292"/>
    </row>
    <row r="425" spans="1:12" ht="24" customHeight="1">
      <c r="A425" s="84">
        <v>361</v>
      </c>
      <c r="B425" s="220" t="str">
        <f t="shared" si="33"/>
        <v>-</v>
      </c>
      <c r="C425" s="285"/>
      <c r="D425" s="285"/>
      <c r="E425" s="286"/>
      <c r="F425" s="287"/>
      <c r="G425" s="288"/>
      <c r="H425" s="289"/>
      <c r="I425" s="290"/>
      <c r="J425" s="291"/>
      <c r="K425" s="291"/>
      <c r="L425" s="292"/>
    </row>
    <row r="426" spans="1:12" ht="24" customHeight="1">
      <c r="A426" s="84">
        <v>362</v>
      </c>
      <c r="B426" s="220" t="str">
        <f t="shared" si="33"/>
        <v>-</v>
      </c>
      <c r="C426" s="285"/>
      <c r="D426" s="285"/>
      <c r="E426" s="286"/>
      <c r="F426" s="287"/>
      <c r="G426" s="288"/>
      <c r="H426" s="289"/>
      <c r="I426" s="290"/>
      <c r="J426" s="291"/>
      <c r="K426" s="291"/>
      <c r="L426" s="292"/>
    </row>
    <row r="427" spans="1:12" ht="24" customHeight="1">
      <c r="A427" s="84">
        <v>363</v>
      </c>
      <c r="B427" s="220" t="str">
        <f t="shared" si="33"/>
        <v>-</v>
      </c>
      <c r="C427" s="285"/>
      <c r="D427" s="285"/>
      <c r="E427" s="286"/>
      <c r="F427" s="287"/>
      <c r="G427" s="288"/>
      <c r="H427" s="289"/>
      <c r="I427" s="290"/>
      <c r="J427" s="291"/>
      <c r="K427" s="291"/>
      <c r="L427" s="292"/>
    </row>
    <row r="428" spans="1:12" ht="24" customHeight="1">
      <c r="A428" s="84">
        <v>364</v>
      </c>
      <c r="B428" s="220" t="str">
        <f t="shared" si="33"/>
        <v>-</v>
      </c>
      <c r="C428" s="285"/>
      <c r="D428" s="285"/>
      <c r="E428" s="286"/>
      <c r="F428" s="287"/>
      <c r="G428" s="288"/>
      <c r="H428" s="289"/>
      <c r="I428" s="290"/>
      <c r="J428" s="291"/>
      <c r="K428" s="291"/>
      <c r="L428" s="292"/>
    </row>
    <row r="429" spans="1:12" ht="24" customHeight="1">
      <c r="A429" s="84">
        <v>365</v>
      </c>
      <c r="B429" s="220" t="str">
        <f t="shared" si="33"/>
        <v>-</v>
      </c>
      <c r="C429" s="285"/>
      <c r="D429" s="285"/>
      <c r="E429" s="286"/>
      <c r="F429" s="287"/>
      <c r="G429" s="288"/>
      <c r="H429" s="289"/>
      <c r="I429" s="290"/>
      <c r="J429" s="291"/>
      <c r="K429" s="291"/>
      <c r="L429" s="292"/>
    </row>
    <row r="430" spans="1:12" ht="24" customHeight="1">
      <c r="A430" s="84">
        <v>366</v>
      </c>
      <c r="B430" s="220" t="str">
        <f t="shared" si="33"/>
        <v>-</v>
      </c>
      <c r="C430" s="285"/>
      <c r="D430" s="285"/>
      <c r="E430" s="286"/>
      <c r="F430" s="287"/>
      <c r="G430" s="288"/>
      <c r="H430" s="289"/>
      <c r="I430" s="290"/>
      <c r="J430" s="291"/>
      <c r="K430" s="291"/>
      <c r="L430" s="292"/>
    </row>
    <row r="431" spans="1:12" ht="24" customHeight="1">
      <c r="A431" s="84">
        <v>367</v>
      </c>
      <c r="B431" s="220" t="str">
        <f t="shared" si="33"/>
        <v>-</v>
      </c>
      <c r="C431" s="285"/>
      <c r="D431" s="285"/>
      <c r="E431" s="286"/>
      <c r="F431" s="287"/>
      <c r="G431" s="288"/>
      <c r="H431" s="289"/>
      <c r="I431" s="290"/>
      <c r="J431" s="291"/>
      <c r="K431" s="291"/>
      <c r="L431" s="292"/>
    </row>
    <row r="432" spans="1:12" ht="24" customHeight="1">
      <c r="A432" s="84">
        <v>368</v>
      </c>
      <c r="B432" s="220" t="str">
        <f t="shared" si="33"/>
        <v>-</v>
      </c>
      <c r="C432" s="285"/>
      <c r="D432" s="285"/>
      <c r="E432" s="286"/>
      <c r="F432" s="287"/>
      <c r="G432" s="288"/>
      <c r="H432" s="289"/>
      <c r="I432" s="290"/>
      <c r="J432" s="291"/>
      <c r="K432" s="291"/>
      <c r="L432" s="292"/>
    </row>
    <row r="433" spans="1:12" ht="24" customHeight="1">
      <c r="A433" s="84">
        <v>369</v>
      </c>
      <c r="B433" s="220"/>
      <c r="C433" s="138"/>
      <c r="D433" s="138"/>
      <c r="E433" s="86"/>
      <c r="F433" s="139"/>
      <c r="G433" s="201"/>
      <c r="H433" s="168"/>
      <c r="I433" s="87"/>
      <c r="J433" s="140"/>
      <c r="K433" s="140"/>
      <c r="L433" s="85"/>
    </row>
    <row r="434" spans="1:12" ht="24" customHeight="1">
      <c r="A434" s="84">
        <v>370</v>
      </c>
      <c r="B434" s="220"/>
      <c r="C434" s="138"/>
      <c r="D434" s="138"/>
      <c r="E434" s="86"/>
      <c r="F434" s="139"/>
      <c r="G434" s="201"/>
      <c r="H434" s="168"/>
      <c r="I434" s="87"/>
      <c r="J434" s="140"/>
      <c r="K434" s="140"/>
      <c r="L434" s="85"/>
    </row>
    <row r="435" spans="1:12" ht="24" customHeight="1">
      <c r="A435" s="84">
        <v>371</v>
      </c>
      <c r="B435" s="220"/>
      <c r="C435" s="138"/>
      <c r="D435" s="138"/>
      <c r="E435" s="86"/>
      <c r="F435" s="139"/>
      <c r="G435" s="201"/>
      <c r="H435" s="168"/>
      <c r="I435" s="87"/>
      <c r="J435" s="140"/>
      <c r="K435" s="140"/>
      <c r="L435" s="85"/>
    </row>
    <row r="436" spans="1:12" ht="24" customHeight="1">
      <c r="A436" s="84">
        <v>372</v>
      </c>
      <c r="B436" s="220"/>
      <c r="C436" s="138"/>
      <c r="D436" s="138"/>
      <c r="E436" s="86"/>
      <c r="F436" s="139"/>
      <c r="G436" s="201"/>
      <c r="H436" s="168"/>
      <c r="I436" s="87"/>
      <c r="J436" s="140"/>
      <c r="K436" s="140"/>
      <c r="L436" s="85"/>
    </row>
    <row r="437" spans="1:12" ht="24" customHeight="1">
      <c r="A437" s="84">
        <v>373</v>
      </c>
      <c r="B437" s="220"/>
      <c r="C437" s="138"/>
      <c r="D437" s="138"/>
      <c r="E437" s="86"/>
      <c r="F437" s="139"/>
      <c r="G437" s="201"/>
      <c r="H437" s="168"/>
      <c r="I437" s="87"/>
      <c r="J437" s="140"/>
      <c r="K437" s="140"/>
      <c r="L437" s="85"/>
    </row>
    <row r="438" spans="1:12" ht="24" customHeight="1">
      <c r="A438" s="84">
        <v>374</v>
      </c>
      <c r="B438" s="220"/>
      <c r="C438" s="138"/>
      <c r="D438" s="138"/>
      <c r="E438" s="86"/>
      <c r="F438" s="139"/>
      <c r="G438" s="201"/>
      <c r="H438" s="168"/>
      <c r="I438" s="87"/>
      <c r="J438" s="140"/>
      <c r="K438" s="140"/>
      <c r="L438" s="85"/>
    </row>
    <row r="439" spans="1:12" ht="24" customHeight="1">
      <c r="A439" s="84">
        <v>375</v>
      </c>
      <c r="B439" s="220"/>
      <c r="C439" s="138"/>
      <c r="D439" s="138"/>
      <c r="E439" s="86"/>
      <c r="F439" s="139"/>
      <c r="G439" s="201"/>
      <c r="H439" s="168"/>
      <c r="I439" s="87"/>
      <c r="J439" s="140"/>
      <c r="K439" s="140"/>
      <c r="L439" s="85"/>
    </row>
    <row r="440" spans="1:12" ht="24" customHeight="1">
      <c r="A440" s="84">
        <v>376</v>
      </c>
      <c r="B440" s="220"/>
      <c r="C440" s="138"/>
      <c r="D440" s="138"/>
      <c r="E440" s="86"/>
      <c r="F440" s="139"/>
      <c r="G440" s="201"/>
      <c r="H440" s="168"/>
      <c r="I440" s="87"/>
      <c r="J440" s="140"/>
      <c r="K440" s="140"/>
      <c r="L440" s="85"/>
    </row>
    <row r="441" spans="1:12" ht="24" customHeight="1">
      <c r="A441" s="84">
        <v>377</v>
      </c>
      <c r="B441" s="220"/>
      <c r="C441" s="138"/>
      <c r="D441" s="138"/>
      <c r="E441" s="86"/>
      <c r="F441" s="139"/>
      <c r="G441" s="201"/>
      <c r="H441" s="168"/>
      <c r="I441" s="87"/>
      <c r="J441" s="140"/>
      <c r="K441" s="140"/>
      <c r="L441" s="85"/>
    </row>
    <row r="442" spans="1:12" ht="24" customHeight="1">
      <c r="A442" s="84">
        <v>378</v>
      </c>
      <c r="B442" s="220"/>
      <c r="C442" s="138"/>
      <c r="D442" s="138"/>
      <c r="E442" s="86"/>
      <c r="F442" s="139"/>
      <c r="G442" s="201"/>
      <c r="H442" s="168"/>
      <c r="I442" s="87"/>
      <c r="J442" s="140"/>
      <c r="K442" s="140"/>
      <c r="L442" s="85"/>
    </row>
    <row r="443" spans="1:12" ht="24" customHeight="1">
      <c r="A443" s="84">
        <v>379</v>
      </c>
      <c r="B443" s="220"/>
      <c r="C443" s="138"/>
      <c r="D443" s="138"/>
      <c r="E443" s="86"/>
      <c r="F443" s="139"/>
      <c r="G443" s="201"/>
      <c r="H443" s="168"/>
      <c r="I443" s="87"/>
      <c r="J443" s="140"/>
      <c r="K443" s="140"/>
      <c r="L443" s="85"/>
    </row>
    <row r="444" spans="1:12" ht="24" customHeight="1">
      <c r="A444" s="84">
        <v>380</v>
      </c>
      <c r="B444" s="220"/>
      <c r="C444" s="138"/>
      <c r="D444" s="138"/>
      <c r="E444" s="86"/>
      <c r="F444" s="139"/>
      <c r="G444" s="201"/>
      <c r="H444" s="168"/>
      <c r="I444" s="87"/>
      <c r="J444" s="140"/>
      <c r="K444" s="140"/>
      <c r="L444" s="85"/>
    </row>
    <row r="445" spans="1:12" ht="24" customHeight="1">
      <c r="A445" s="84">
        <v>381</v>
      </c>
      <c r="B445" s="220"/>
      <c r="C445" s="138"/>
      <c r="D445" s="138"/>
      <c r="E445" s="86"/>
      <c r="F445" s="139"/>
      <c r="G445" s="201"/>
      <c r="H445" s="168"/>
      <c r="I445" s="87"/>
      <c r="J445" s="140"/>
      <c r="K445" s="140"/>
      <c r="L445" s="85"/>
    </row>
    <row r="446" spans="1:12" ht="24" customHeight="1">
      <c r="A446" s="84">
        <v>382</v>
      </c>
      <c r="B446" s="220"/>
      <c r="C446" s="138"/>
      <c r="D446" s="138"/>
      <c r="E446" s="86"/>
      <c r="F446" s="139"/>
      <c r="G446" s="201"/>
      <c r="H446" s="168"/>
      <c r="I446" s="87"/>
      <c r="J446" s="140"/>
      <c r="K446" s="140"/>
      <c r="L446" s="85"/>
    </row>
    <row r="447" spans="1:12" ht="24" customHeight="1">
      <c r="A447" s="84">
        <v>383</v>
      </c>
      <c r="B447" s="220"/>
      <c r="C447" s="138"/>
      <c r="D447" s="138"/>
      <c r="E447" s="86"/>
      <c r="F447" s="139"/>
      <c r="G447" s="201"/>
      <c r="H447" s="168"/>
      <c r="I447" s="87"/>
      <c r="J447" s="140"/>
      <c r="K447" s="140"/>
      <c r="L447" s="85"/>
    </row>
    <row r="448" spans="1:12" ht="24" customHeight="1">
      <c r="A448" s="84">
        <v>384</v>
      </c>
      <c r="B448" s="220"/>
      <c r="C448" s="138"/>
      <c r="D448" s="138"/>
      <c r="E448" s="86"/>
      <c r="F448" s="139"/>
      <c r="G448" s="201"/>
      <c r="H448" s="168"/>
      <c r="I448" s="87"/>
      <c r="J448" s="140"/>
      <c r="K448" s="140"/>
      <c r="L448" s="85"/>
    </row>
    <row r="449" spans="1:12" ht="24" customHeight="1">
      <c r="A449" s="84">
        <v>385</v>
      </c>
      <c r="B449" s="191"/>
      <c r="C449" s="138"/>
      <c r="D449" s="138"/>
      <c r="E449" s="86"/>
      <c r="F449" s="139"/>
      <c r="G449" s="201"/>
      <c r="H449" s="168"/>
      <c r="I449" s="87"/>
      <c r="J449" s="140"/>
      <c r="K449" s="140"/>
      <c r="L449" s="85"/>
    </row>
    <row r="450" spans="1:12" ht="24" customHeight="1">
      <c r="A450" s="84">
        <v>386</v>
      </c>
      <c r="B450" s="191"/>
      <c r="C450" s="138"/>
      <c r="D450" s="138"/>
      <c r="E450" s="86"/>
      <c r="F450" s="139"/>
      <c r="G450" s="201"/>
      <c r="H450" s="168"/>
      <c r="I450" s="87"/>
      <c r="J450" s="140"/>
      <c r="K450" s="140"/>
      <c r="L450" s="85"/>
    </row>
    <row r="451" spans="1:12" ht="24" customHeight="1">
      <c r="A451" s="84">
        <v>387</v>
      </c>
      <c r="B451" s="191"/>
      <c r="C451" s="138"/>
      <c r="D451" s="138"/>
      <c r="E451" s="86"/>
      <c r="F451" s="139"/>
      <c r="G451" s="201"/>
      <c r="H451" s="168"/>
      <c r="I451" s="87"/>
      <c r="J451" s="140"/>
      <c r="K451" s="140"/>
      <c r="L451" s="85"/>
    </row>
    <row r="452" spans="1:12" ht="24" customHeight="1">
      <c r="A452" s="84">
        <v>388</v>
      </c>
      <c r="B452" s="191"/>
      <c r="C452" s="138"/>
      <c r="D452" s="138"/>
      <c r="E452" s="86"/>
      <c r="F452" s="139"/>
      <c r="G452" s="201"/>
      <c r="H452" s="168"/>
      <c r="I452" s="87"/>
      <c r="J452" s="140"/>
      <c r="K452" s="140"/>
      <c r="L452" s="85"/>
    </row>
    <row r="453" spans="1:12" ht="24" customHeight="1">
      <c r="A453" s="84">
        <v>389</v>
      </c>
      <c r="B453" s="191"/>
      <c r="C453" s="138"/>
      <c r="D453" s="138"/>
      <c r="E453" s="86"/>
      <c r="F453" s="139"/>
      <c r="G453" s="201"/>
      <c r="H453" s="168"/>
      <c r="I453" s="87"/>
      <c r="J453" s="140"/>
      <c r="K453" s="140"/>
      <c r="L453" s="85"/>
    </row>
    <row r="454" spans="1:12" ht="24" customHeight="1">
      <c r="A454" s="84">
        <v>390</v>
      </c>
      <c r="B454" s="191"/>
      <c r="C454" s="138"/>
      <c r="D454" s="138"/>
      <c r="E454" s="86"/>
      <c r="F454" s="139"/>
      <c r="G454" s="201"/>
      <c r="H454" s="168"/>
      <c r="I454" s="87"/>
      <c r="J454" s="140"/>
      <c r="K454" s="140"/>
      <c r="L454" s="85"/>
    </row>
    <row r="455" spans="1:12" ht="24" customHeight="1">
      <c r="A455" s="84">
        <v>391</v>
      </c>
      <c r="B455" s="191"/>
      <c r="C455" s="138"/>
      <c r="D455" s="138"/>
      <c r="E455" s="86"/>
      <c r="F455" s="139"/>
      <c r="G455" s="201"/>
      <c r="H455" s="168"/>
      <c r="I455" s="87"/>
      <c r="J455" s="140"/>
      <c r="K455" s="140"/>
      <c r="L455" s="85"/>
    </row>
    <row r="456" spans="1:12" ht="24" customHeight="1">
      <c r="A456" s="84">
        <v>392</v>
      </c>
      <c r="B456" s="191"/>
      <c r="C456" s="138"/>
      <c r="D456" s="138"/>
      <c r="E456" s="86"/>
      <c r="F456" s="139"/>
      <c r="G456" s="201"/>
      <c r="H456" s="168"/>
      <c r="I456" s="87"/>
      <c r="J456" s="140"/>
      <c r="K456" s="140"/>
      <c r="L456" s="85"/>
    </row>
    <row r="457" spans="1:12" ht="24" customHeight="1">
      <c r="A457" s="84">
        <v>393</v>
      </c>
      <c r="B457" s="191"/>
      <c r="C457" s="138"/>
      <c r="D457" s="138"/>
      <c r="E457" s="86"/>
      <c r="F457" s="139"/>
      <c r="G457" s="201"/>
      <c r="H457" s="168"/>
      <c r="I457" s="87"/>
      <c r="J457" s="140"/>
      <c r="K457" s="140"/>
      <c r="L457" s="85"/>
    </row>
    <row r="458" spans="1:12" ht="24" customHeight="1">
      <c r="A458" s="84">
        <v>394</v>
      </c>
      <c r="B458" s="191"/>
      <c r="C458" s="138"/>
      <c r="D458" s="138"/>
      <c r="E458" s="86"/>
      <c r="F458" s="139"/>
      <c r="G458" s="201"/>
      <c r="H458" s="168"/>
      <c r="I458" s="87"/>
      <c r="J458" s="140"/>
      <c r="K458" s="140"/>
      <c r="L458" s="85"/>
    </row>
    <row r="459" spans="1:12" ht="24" customHeight="1">
      <c r="A459" s="84">
        <v>395</v>
      </c>
      <c r="B459" s="191"/>
      <c r="C459" s="138"/>
      <c r="D459" s="138"/>
      <c r="E459" s="86"/>
      <c r="F459" s="139"/>
      <c r="G459" s="201"/>
      <c r="H459" s="168"/>
      <c r="I459" s="87"/>
      <c r="J459" s="140"/>
      <c r="K459" s="140"/>
      <c r="L459" s="85"/>
    </row>
    <row r="460" spans="1:12" ht="24" customHeight="1">
      <c r="A460" s="84">
        <v>396</v>
      </c>
      <c r="B460" s="191"/>
      <c r="C460" s="138"/>
      <c r="D460" s="138"/>
      <c r="E460" s="86"/>
      <c r="F460" s="139"/>
      <c r="G460" s="201"/>
      <c r="H460" s="168"/>
      <c r="I460" s="87"/>
      <c r="J460" s="140"/>
      <c r="K460" s="140"/>
      <c r="L460" s="85"/>
    </row>
    <row r="461" spans="1:12" ht="24" customHeight="1">
      <c r="A461" s="84">
        <v>397</v>
      </c>
      <c r="B461" s="191"/>
      <c r="C461" s="138"/>
      <c r="D461" s="138"/>
      <c r="E461" s="86"/>
      <c r="F461" s="139"/>
      <c r="G461" s="201"/>
      <c r="H461" s="168"/>
      <c r="I461" s="87"/>
      <c r="J461" s="140"/>
      <c r="K461" s="140"/>
      <c r="L461" s="85"/>
    </row>
    <row r="462" spans="1:12" ht="24" customHeight="1">
      <c r="A462" s="84">
        <v>398</v>
      </c>
      <c r="B462" s="191"/>
      <c r="C462" s="138"/>
      <c r="D462" s="138"/>
      <c r="E462" s="86"/>
      <c r="F462" s="139"/>
      <c r="G462" s="201"/>
      <c r="H462" s="168"/>
      <c r="I462" s="87"/>
      <c r="J462" s="140"/>
      <c r="K462" s="140"/>
      <c r="L462" s="85"/>
    </row>
    <row r="463" spans="1:12" ht="24" customHeight="1">
      <c r="A463" s="84">
        <v>399</v>
      </c>
      <c r="B463" s="191"/>
      <c r="C463" s="138"/>
      <c r="D463" s="138"/>
      <c r="E463" s="86"/>
      <c r="F463" s="139"/>
      <c r="G463" s="201"/>
      <c r="H463" s="168"/>
      <c r="I463" s="87"/>
      <c r="J463" s="140"/>
      <c r="K463" s="140"/>
      <c r="L463" s="85"/>
    </row>
    <row r="464" spans="1:12" ht="24" customHeight="1">
      <c r="A464" s="84">
        <v>400</v>
      </c>
      <c r="B464" s="191"/>
      <c r="C464" s="138"/>
      <c r="D464" s="138"/>
      <c r="E464" s="86"/>
      <c r="F464" s="139"/>
      <c r="G464" s="201"/>
      <c r="H464" s="168"/>
      <c r="I464" s="87"/>
      <c r="J464" s="140"/>
      <c r="K464" s="140"/>
      <c r="L464" s="85"/>
    </row>
    <row r="465" spans="1:12" ht="24" customHeight="1">
      <c r="A465" s="84">
        <v>401</v>
      </c>
      <c r="B465" s="191"/>
      <c r="C465" s="138"/>
      <c r="D465" s="138"/>
      <c r="E465" s="86"/>
      <c r="F465" s="139"/>
      <c r="G465" s="201"/>
      <c r="H465" s="168"/>
      <c r="I465" s="87"/>
      <c r="J465" s="140"/>
      <c r="K465" s="140"/>
      <c r="L465" s="85"/>
    </row>
    <row r="466" spans="1:12" ht="24" customHeight="1">
      <c r="A466" s="84">
        <v>402</v>
      </c>
      <c r="B466" s="191"/>
      <c r="C466" s="138"/>
      <c r="D466" s="138"/>
      <c r="E466" s="86"/>
      <c r="F466" s="139"/>
      <c r="G466" s="201"/>
      <c r="H466" s="168"/>
      <c r="I466" s="87"/>
      <c r="J466" s="140"/>
      <c r="K466" s="140"/>
      <c r="L466" s="85"/>
    </row>
    <row r="467" spans="1:12" ht="24" customHeight="1">
      <c r="A467" s="84">
        <v>403</v>
      </c>
      <c r="B467" s="191"/>
      <c r="C467" s="138"/>
      <c r="D467" s="138"/>
      <c r="E467" s="86"/>
      <c r="F467" s="139"/>
      <c r="G467" s="201"/>
      <c r="H467" s="168"/>
      <c r="I467" s="87"/>
      <c r="J467" s="140"/>
      <c r="K467" s="140"/>
      <c r="L467" s="85"/>
    </row>
    <row r="468" spans="1:12" ht="24" customHeight="1">
      <c r="A468" s="84">
        <v>404</v>
      </c>
      <c r="B468" s="191"/>
      <c r="C468" s="138"/>
      <c r="D468" s="138"/>
      <c r="E468" s="86"/>
      <c r="F468" s="139"/>
      <c r="G468" s="201"/>
      <c r="H468" s="168"/>
      <c r="I468" s="87"/>
      <c r="J468" s="140"/>
      <c r="K468" s="140"/>
      <c r="L468" s="85"/>
    </row>
    <row r="469" spans="1:12" ht="24" customHeight="1">
      <c r="A469" s="84">
        <v>405</v>
      </c>
      <c r="B469" s="191"/>
      <c r="C469" s="138"/>
      <c r="D469" s="138"/>
      <c r="E469" s="186"/>
      <c r="F469" s="139"/>
      <c r="G469" s="201"/>
      <c r="H469" s="168"/>
      <c r="I469" s="87"/>
      <c r="J469" s="140"/>
      <c r="K469" s="140"/>
      <c r="L469" s="85"/>
    </row>
    <row r="470" spans="1:12" ht="24" customHeight="1">
      <c r="A470" s="84">
        <v>406</v>
      </c>
      <c r="B470" s="191"/>
      <c r="C470" s="138"/>
      <c r="D470" s="138"/>
      <c r="E470" s="86"/>
      <c r="F470" s="139"/>
      <c r="G470" s="201"/>
      <c r="H470" s="168"/>
      <c r="I470" s="87"/>
      <c r="J470" s="140"/>
      <c r="K470" s="140"/>
      <c r="L470" s="85"/>
    </row>
    <row r="471" spans="1:12" ht="24" customHeight="1">
      <c r="A471" s="84">
        <v>407</v>
      </c>
      <c r="B471" s="191"/>
      <c r="C471" s="138"/>
      <c r="D471" s="138"/>
      <c r="E471" s="86"/>
      <c r="F471" s="139"/>
      <c r="G471" s="201"/>
      <c r="H471" s="168"/>
      <c r="I471" s="87"/>
      <c r="J471" s="140"/>
      <c r="K471" s="140"/>
      <c r="L471" s="85"/>
    </row>
    <row r="472" spans="1:12" ht="24" customHeight="1">
      <c r="A472" s="84">
        <v>408</v>
      </c>
      <c r="B472" s="191"/>
      <c r="C472" s="138"/>
      <c r="D472" s="138"/>
      <c r="E472" s="86"/>
      <c r="F472" s="139"/>
      <c r="G472" s="201"/>
      <c r="H472" s="168"/>
      <c r="I472" s="87"/>
      <c r="J472" s="140"/>
      <c r="K472" s="140"/>
      <c r="L472" s="85"/>
    </row>
    <row r="473" spans="1:12" ht="24" customHeight="1">
      <c r="A473" s="84">
        <v>409</v>
      </c>
      <c r="B473" s="191"/>
      <c r="C473" s="138"/>
      <c r="D473" s="138"/>
      <c r="E473" s="86"/>
      <c r="F473" s="139"/>
      <c r="G473" s="201"/>
      <c r="H473" s="168"/>
      <c r="I473" s="87"/>
      <c r="J473" s="140"/>
      <c r="K473" s="140"/>
      <c r="L473" s="85"/>
    </row>
    <row r="474" spans="1:12" ht="24" customHeight="1">
      <c r="A474" s="84">
        <v>410</v>
      </c>
      <c r="B474" s="191"/>
      <c r="C474" s="138"/>
      <c r="D474" s="138"/>
      <c r="E474" s="86"/>
      <c r="F474" s="139"/>
      <c r="G474" s="201"/>
      <c r="H474" s="168"/>
      <c r="I474" s="87"/>
      <c r="J474" s="140"/>
      <c r="K474" s="140"/>
      <c r="L474" s="85"/>
    </row>
    <row r="475" spans="1:12" ht="24" customHeight="1">
      <c r="A475" s="84">
        <v>411</v>
      </c>
      <c r="B475" s="191"/>
      <c r="C475" s="138"/>
      <c r="D475" s="138"/>
      <c r="E475" s="86"/>
      <c r="F475" s="139"/>
      <c r="G475" s="201"/>
      <c r="H475" s="168"/>
      <c r="I475" s="87"/>
      <c r="J475" s="140"/>
      <c r="K475" s="140"/>
      <c r="L475" s="85"/>
    </row>
    <row r="476" spans="1:12" ht="24" customHeight="1">
      <c r="A476" s="84">
        <v>412</v>
      </c>
      <c r="B476" s="191"/>
      <c r="C476" s="138"/>
      <c r="D476" s="138"/>
      <c r="E476" s="86"/>
      <c r="F476" s="139"/>
      <c r="G476" s="201"/>
      <c r="H476" s="168"/>
      <c r="I476" s="87"/>
      <c r="J476" s="140"/>
      <c r="K476" s="140"/>
      <c r="L476" s="85"/>
    </row>
    <row r="477" spans="1:12" ht="24" customHeight="1">
      <c r="A477" s="84">
        <v>413</v>
      </c>
      <c r="B477" s="191"/>
      <c r="C477" s="138"/>
      <c r="D477" s="138"/>
      <c r="E477" s="86"/>
      <c r="F477" s="139"/>
      <c r="G477" s="201"/>
      <c r="H477" s="168"/>
      <c r="I477" s="87"/>
      <c r="J477" s="140"/>
      <c r="K477" s="140"/>
      <c r="L477" s="85"/>
    </row>
    <row r="478" spans="1:12" ht="24" customHeight="1">
      <c r="A478" s="84">
        <v>414</v>
      </c>
      <c r="B478" s="191"/>
      <c r="C478" s="138"/>
      <c r="D478" s="138"/>
      <c r="E478" s="86"/>
      <c r="F478" s="139"/>
      <c r="G478" s="201"/>
      <c r="H478" s="168"/>
      <c r="I478" s="87"/>
      <c r="J478" s="140"/>
      <c r="K478" s="140"/>
      <c r="L478" s="85"/>
    </row>
    <row r="479" spans="1:12" ht="24" customHeight="1">
      <c r="A479" s="84">
        <v>415</v>
      </c>
      <c r="B479" s="191"/>
      <c r="C479" s="138"/>
      <c r="D479" s="138"/>
      <c r="E479" s="86"/>
      <c r="F479" s="139"/>
      <c r="G479" s="201"/>
      <c r="H479" s="168"/>
      <c r="I479" s="87"/>
      <c r="J479" s="140"/>
      <c r="K479" s="140"/>
      <c r="L479" s="85"/>
    </row>
    <row r="480" spans="1:12" ht="24" customHeight="1">
      <c r="A480" s="84">
        <v>416</v>
      </c>
      <c r="B480" s="191"/>
      <c r="C480" s="138"/>
      <c r="D480" s="138"/>
      <c r="E480" s="86"/>
      <c r="F480" s="139"/>
      <c r="G480" s="201"/>
      <c r="H480" s="168"/>
      <c r="I480" s="87"/>
      <c r="J480" s="140"/>
      <c r="K480" s="140"/>
      <c r="L480" s="85"/>
    </row>
    <row r="481" spans="1:12" ht="24" customHeight="1">
      <c r="A481" s="84">
        <v>417</v>
      </c>
      <c r="B481" s="191"/>
      <c r="C481" s="138"/>
      <c r="D481" s="138"/>
      <c r="E481" s="86"/>
      <c r="F481" s="139"/>
      <c r="G481" s="201"/>
      <c r="H481" s="168"/>
      <c r="I481" s="87"/>
      <c r="J481" s="140"/>
      <c r="K481" s="140"/>
      <c r="L481" s="85"/>
    </row>
    <row r="482" spans="1:12" ht="24" customHeight="1">
      <c r="A482" s="84">
        <v>418</v>
      </c>
      <c r="B482" s="191"/>
      <c r="C482" s="138"/>
      <c r="D482" s="138"/>
      <c r="E482" s="86"/>
      <c r="F482" s="139"/>
      <c r="G482" s="201"/>
      <c r="H482" s="168"/>
      <c r="I482" s="87"/>
      <c r="J482" s="140"/>
      <c r="K482" s="140"/>
      <c r="L482" s="85"/>
    </row>
    <row r="483" spans="1:12" ht="24" customHeight="1">
      <c r="A483" s="84">
        <v>419</v>
      </c>
      <c r="B483" s="191"/>
      <c r="C483" s="138"/>
      <c r="D483" s="138"/>
      <c r="E483" s="86"/>
      <c r="F483" s="139"/>
      <c r="G483" s="201"/>
      <c r="H483" s="168"/>
      <c r="I483" s="87"/>
      <c r="J483" s="140"/>
      <c r="K483" s="140"/>
      <c r="L483" s="85"/>
    </row>
    <row r="484" spans="1:12" ht="24" customHeight="1">
      <c r="A484" s="84">
        <v>420</v>
      </c>
      <c r="B484" s="191"/>
      <c r="C484" s="138"/>
      <c r="D484" s="138"/>
      <c r="E484" s="86"/>
      <c r="F484" s="139"/>
      <c r="G484" s="201"/>
      <c r="H484" s="168"/>
      <c r="I484" s="87"/>
      <c r="J484" s="140"/>
      <c r="K484" s="140"/>
      <c r="L484" s="85"/>
    </row>
    <row r="485" spans="1:12" ht="24" customHeight="1">
      <c r="A485" s="84">
        <v>421</v>
      </c>
      <c r="B485" s="191"/>
      <c r="C485" s="138"/>
      <c r="D485" s="138"/>
      <c r="E485" s="86"/>
      <c r="F485" s="139"/>
      <c r="G485" s="201"/>
      <c r="H485" s="168"/>
      <c r="I485" s="87"/>
      <c r="J485" s="140"/>
      <c r="K485" s="140"/>
      <c r="L485" s="85"/>
    </row>
    <row r="486" spans="1:12" ht="24" customHeight="1">
      <c r="A486" s="84">
        <v>422</v>
      </c>
      <c r="B486" s="191"/>
      <c r="C486" s="138"/>
      <c r="D486" s="138"/>
      <c r="E486" s="86"/>
      <c r="F486" s="139"/>
      <c r="G486" s="201"/>
      <c r="H486" s="168"/>
      <c r="I486" s="87"/>
      <c r="J486" s="140"/>
      <c r="K486" s="140"/>
      <c r="L486" s="85"/>
    </row>
    <row r="487" spans="1:12" ht="24" customHeight="1">
      <c r="A487" s="84">
        <v>423</v>
      </c>
      <c r="B487" s="191"/>
      <c r="C487" s="138"/>
      <c r="D487" s="138"/>
      <c r="E487" s="86"/>
      <c r="F487" s="139"/>
      <c r="G487" s="201"/>
      <c r="H487" s="168"/>
      <c r="I487" s="87"/>
      <c r="J487" s="140"/>
      <c r="K487" s="140"/>
      <c r="L487" s="85"/>
    </row>
    <row r="488" spans="1:12" ht="24" customHeight="1">
      <c r="A488" s="84">
        <v>424</v>
      </c>
      <c r="B488" s="191"/>
      <c r="C488" s="138"/>
      <c r="D488" s="138"/>
      <c r="E488" s="86"/>
      <c r="F488" s="139"/>
      <c r="G488" s="201"/>
      <c r="H488" s="168"/>
      <c r="I488" s="87"/>
      <c r="J488" s="140"/>
      <c r="K488" s="140"/>
      <c r="L488" s="85"/>
    </row>
    <row r="489" spans="1:12" ht="24" customHeight="1">
      <c r="A489" s="84">
        <v>425</v>
      </c>
      <c r="B489" s="191"/>
      <c r="C489" s="138"/>
      <c r="D489" s="138"/>
      <c r="E489" s="86"/>
      <c r="F489" s="139"/>
      <c r="G489" s="201"/>
      <c r="H489" s="168"/>
      <c r="I489" s="87"/>
      <c r="J489" s="140"/>
      <c r="K489" s="140"/>
      <c r="L489" s="85"/>
    </row>
    <row r="490" spans="1:12" ht="24" customHeight="1">
      <c r="A490" s="84">
        <v>426</v>
      </c>
      <c r="B490" s="191"/>
      <c r="C490" s="138"/>
      <c r="D490" s="138"/>
      <c r="E490" s="86"/>
      <c r="F490" s="139"/>
      <c r="G490" s="201"/>
      <c r="H490" s="168"/>
      <c r="I490" s="87"/>
      <c r="J490" s="140"/>
      <c r="K490" s="140"/>
      <c r="L490" s="85"/>
    </row>
    <row r="491" spans="1:12" ht="24" customHeight="1">
      <c r="A491" s="84">
        <v>427</v>
      </c>
      <c r="B491" s="191"/>
      <c r="C491" s="138"/>
      <c r="D491" s="138"/>
      <c r="E491" s="86"/>
      <c r="F491" s="139"/>
      <c r="G491" s="201"/>
      <c r="H491" s="168"/>
      <c r="I491" s="87"/>
      <c r="J491" s="140"/>
      <c r="K491" s="140"/>
      <c r="L491" s="85"/>
    </row>
    <row r="492" spans="1:12" ht="24" customHeight="1">
      <c r="A492" s="84">
        <v>428</v>
      </c>
      <c r="B492" s="191"/>
      <c r="C492" s="138"/>
      <c r="D492" s="138"/>
      <c r="E492" s="86"/>
      <c r="F492" s="139"/>
      <c r="G492" s="201"/>
      <c r="H492" s="168"/>
      <c r="I492" s="87"/>
      <c r="J492" s="140"/>
      <c r="K492" s="140"/>
      <c r="L492" s="85"/>
    </row>
    <row r="493" spans="1:12" ht="24" customHeight="1">
      <c r="A493" s="84">
        <v>429</v>
      </c>
      <c r="B493" s="191"/>
      <c r="C493" s="138"/>
      <c r="D493" s="138"/>
      <c r="E493" s="86"/>
      <c r="F493" s="139"/>
      <c r="G493" s="201"/>
      <c r="H493" s="168"/>
      <c r="I493" s="87"/>
      <c r="J493" s="140"/>
      <c r="K493" s="140"/>
      <c r="L493" s="85"/>
    </row>
    <row r="494" spans="1:12" ht="24" customHeight="1">
      <c r="A494" s="84">
        <v>430</v>
      </c>
      <c r="B494" s="191"/>
      <c r="C494" s="138"/>
      <c r="D494" s="138"/>
      <c r="E494" s="86"/>
      <c r="F494" s="139"/>
      <c r="G494" s="201"/>
      <c r="H494" s="168"/>
      <c r="I494" s="87"/>
      <c r="J494" s="140"/>
      <c r="K494" s="140"/>
      <c r="L494" s="85"/>
    </row>
    <row r="495" spans="1:12" ht="24" customHeight="1">
      <c r="A495" s="84">
        <v>431</v>
      </c>
      <c r="B495" s="191"/>
      <c r="C495" s="138"/>
      <c r="D495" s="138"/>
      <c r="E495" s="86"/>
      <c r="F495" s="139"/>
      <c r="G495" s="201"/>
      <c r="H495" s="168"/>
      <c r="I495" s="87"/>
      <c r="J495" s="140"/>
      <c r="K495" s="140"/>
      <c r="L495" s="85"/>
    </row>
    <row r="496" spans="1:12" ht="24" customHeight="1">
      <c r="A496" s="84">
        <v>432</v>
      </c>
      <c r="B496" s="191"/>
      <c r="C496" s="138"/>
      <c r="D496" s="138"/>
      <c r="E496" s="86"/>
      <c r="F496" s="139"/>
      <c r="G496" s="201"/>
      <c r="H496" s="168"/>
      <c r="I496" s="87"/>
      <c r="J496" s="140"/>
      <c r="K496" s="140"/>
      <c r="L496" s="85"/>
    </row>
    <row r="497" spans="1:12" ht="24" customHeight="1">
      <c r="A497" s="84">
        <v>433</v>
      </c>
      <c r="B497" s="191"/>
      <c r="C497" s="138"/>
      <c r="D497" s="138"/>
      <c r="E497" s="86"/>
      <c r="F497" s="139"/>
      <c r="G497" s="201"/>
      <c r="H497" s="168"/>
      <c r="I497" s="87"/>
      <c r="J497" s="140"/>
      <c r="K497" s="140"/>
      <c r="L497" s="85"/>
    </row>
    <row r="498" spans="1:12" ht="24" customHeight="1">
      <c r="A498" s="84">
        <v>434</v>
      </c>
      <c r="B498" s="191"/>
      <c r="C498" s="138"/>
      <c r="D498" s="138"/>
      <c r="E498" s="86"/>
      <c r="F498" s="139"/>
      <c r="G498" s="201"/>
      <c r="H498" s="168"/>
      <c r="I498" s="87"/>
      <c r="J498" s="140"/>
      <c r="K498" s="140"/>
      <c r="L498" s="85"/>
    </row>
    <row r="499" spans="1:12" ht="24" customHeight="1">
      <c r="A499" s="84">
        <v>435</v>
      </c>
      <c r="B499" s="191"/>
      <c r="C499" s="138"/>
      <c r="D499" s="138"/>
      <c r="E499" s="86"/>
      <c r="F499" s="139"/>
      <c r="G499" s="201"/>
      <c r="H499" s="168"/>
      <c r="I499" s="87"/>
      <c r="J499" s="140"/>
      <c r="K499" s="140"/>
      <c r="L499" s="85"/>
    </row>
    <row r="500" spans="1:12" ht="24" customHeight="1">
      <c r="A500" s="84">
        <v>436</v>
      </c>
      <c r="B500" s="191"/>
      <c r="C500" s="138"/>
      <c r="D500" s="138"/>
      <c r="E500" s="86"/>
      <c r="F500" s="139"/>
      <c r="G500" s="201"/>
      <c r="H500" s="168"/>
      <c r="I500" s="87"/>
      <c r="J500" s="140"/>
      <c r="K500" s="140"/>
      <c r="L500" s="85"/>
    </row>
    <row r="501" spans="1:12" ht="24" customHeight="1">
      <c r="A501" s="84">
        <v>437</v>
      </c>
      <c r="B501" s="191"/>
      <c r="C501" s="138"/>
      <c r="D501" s="138"/>
      <c r="E501" s="86"/>
      <c r="F501" s="139"/>
      <c r="G501" s="201"/>
      <c r="H501" s="168"/>
      <c r="I501" s="87"/>
      <c r="J501" s="140"/>
      <c r="K501" s="140"/>
      <c r="L501" s="85"/>
    </row>
    <row r="502" spans="1:12" ht="24" customHeight="1">
      <c r="A502" s="84">
        <v>438</v>
      </c>
      <c r="B502" s="191"/>
      <c r="C502" s="138"/>
      <c r="D502" s="138"/>
      <c r="E502" s="86"/>
      <c r="F502" s="139"/>
      <c r="G502" s="201"/>
      <c r="H502" s="168"/>
      <c r="I502" s="87"/>
      <c r="J502" s="140"/>
      <c r="K502" s="140"/>
      <c r="L502" s="85"/>
    </row>
    <row r="503" spans="1:12" ht="24" customHeight="1">
      <c r="A503" s="84">
        <v>439</v>
      </c>
      <c r="B503" s="191"/>
      <c r="C503" s="138"/>
      <c r="D503" s="138"/>
      <c r="E503" s="86"/>
      <c r="F503" s="139"/>
      <c r="G503" s="201"/>
      <c r="H503" s="168"/>
      <c r="I503" s="87"/>
      <c r="J503" s="140"/>
      <c r="K503" s="140"/>
      <c r="L503" s="85"/>
    </row>
    <row r="504" spans="1:12" ht="24" customHeight="1">
      <c r="A504" s="84">
        <v>440</v>
      </c>
      <c r="B504" s="191"/>
      <c r="C504" s="138"/>
      <c r="D504" s="138"/>
      <c r="E504" s="86"/>
      <c r="F504" s="139"/>
      <c r="G504" s="201"/>
      <c r="H504" s="168"/>
      <c r="I504" s="87"/>
      <c r="J504" s="140"/>
      <c r="K504" s="140"/>
      <c r="L504" s="85"/>
    </row>
    <row r="505" spans="1:12" ht="24" customHeight="1">
      <c r="A505" s="84">
        <v>441</v>
      </c>
      <c r="B505" s="191"/>
      <c r="C505" s="138"/>
      <c r="D505" s="138"/>
      <c r="E505" s="86"/>
      <c r="F505" s="139"/>
      <c r="G505" s="201"/>
      <c r="H505" s="168"/>
      <c r="I505" s="87"/>
      <c r="J505" s="140"/>
      <c r="K505" s="140"/>
      <c r="L505" s="85"/>
    </row>
    <row r="506" spans="1:12" ht="24" customHeight="1">
      <c r="A506" s="84">
        <v>442</v>
      </c>
      <c r="B506" s="191"/>
      <c r="C506" s="138"/>
      <c r="D506" s="138"/>
      <c r="E506" s="86"/>
      <c r="F506" s="139"/>
      <c r="G506" s="201"/>
      <c r="H506" s="168"/>
      <c r="I506" s="87"/>
      <c r="J506" s="140"/>
      <c r="K506" s="140"/>
      <c r="L506" s="85"/>
    </row>
    <row r="507" spans="1:12" ht="24" customHeight="1">
      <c r="A507" s="84">
        <v>443</v>
      </c>
      <c r="B507" s="191"/>
      <c r="C507" s="138"/>
      <c r="D507" s="138"/>
      <c r="E507" s="86"/>
      <c r="F507" s="139"/>
      <c r="G507" s="201"/>
      <c r="H507" s="168"/>
      <c r="I507" s="87"/>
      <c r="J507" s="140"/>
      <c r="K507" s="140"/>
      <c r="L507" s="85"/>
    </row>
    <row r="508" spans="1:12" ht="24" customHeight="1">
      <c r="A508" s="84">
        <v>444</v>
      </c>
      <c r="B508" s="191"/>
      <c r="C508" s="138"/>
      <c r="D508" s="138"/>
      <c r="E508" s="86"/>
      <c r="F508" s="139"/>
      <c r="G508" s="201"/>
      <c r="H508" s="168"/>
      <c r="I508" s="87"/>
      <c r="J508" s="140"/>
      <c r="K508" s="140"/>
      <c r="L508" s="85"/>
    </row>
    <row r="509" spans="1:12" ht="24" customHeight="1">
      <c r="A509" s="84">
        <v>445</v>
      </c>
      <c r="B509" s="191"/>
      <c r="C509" s="138"/>
      <c r="D509" s="138"/>
      <c r="E509" s="86"/>
      <c r="F509" s="139"/>
      <c r="G509" s="201"/>
      <c r="H509" s="168"/>
      <c r="I509" s="87"/>
      <c r="J509" s="140"/>
      <c r="K509" s="140"/>
      <c r="L509" s="85"/>
    </row>
    <row r="510" spans="1:12" ht="24" customHeight="1">
      <c r="A510" s="84">
        <v>446</v>
      </c>
      <c r="B510" s="191"/>
      <c r="C510" s="138"/>
      <c r="D510" s="138"/>
      <c r="E510" s="86"/>
      <c r="F510" s="139"/>
      <c r="G510" s="201"/>
      <c r="H510" s="168"/>
      <c r="I510" s="87"/>
      <c r="J510" s="140"/>
      <c r="K510" s="140"/>
      <c r="L510" s="85"/>
    </row>
    <row r="511" spans="1:12" ht="24" customHeight="1">
      <c r="A511" s="84">
        <v>447</v>
      </c>
      <c r="B511" s="191"/>
      <c r="C511" s="138"/>
      <c r="D511" s="138"/>
      <c r="E511" s="86"/>
      <c r="F511" s="139"/>
      <c r="G511" s="201"/>
      <c r="H511" s="168"/>
      <c r="I511" s="87"/>
      <c r="J511" s="140"/>
      <c r="K511" s="140"/>
      <c r="L511" s="85"/>
    </row>
    <row r="512" spans="1:12" ht="24" customHeight="1">
      <c r="A512" s="84">
        <v>448</v>
      </c>
      <c r="B512" s="191"/>
      <c r="C512" s="138"/>
      <c r="D512" s="138"/>
      <c r="E512" s="86"/>
      <c r="F512" s="139"/>
      <c r="G512" s="201"/>
      <c r="H512" s="168"/>
      <c r="I512" s="87"/>
      <c r="J512" s="140"/>
      <c r="K512" s="140"/>
      <c r="L512" s="85"/>
    </row>
    <row r="513" spans="1:12" ht="24" customHeight="1">
      <c r="A513" s="84">
        <v>449</v>
      </c>
      <c r="B513" s="191"/>
      <c r="C513" s="138"/>
      <c r="D513" s="138"/>
      <c r="E513" s="86"/>
      <c r="F513" s="139"/>
      <c r="G513" s="201"/>
      <c r="H513" s="168"/>
      <c r="I513" s="87"/>
      <c r="J513" s="140"/>
      <c r="K513" s="140"/>
      <c r="L513" s="85"/>
    </row>
    <row r="514" spans="1:12" ht="24" customHeight="1">
      <c r="A514" s="84">
        <v>450</v>
      </c>
      <c r="B514" s="191"/>
      <c r="C514" s="138"/>
      <c r="D514" s="138"/>
      <c r="E514" s="86"/>
      <c r="F514" s="139"/>
      <c r="G514" s="201"/>
      <c r="H514" s="168"/>
      <c r="I514" s="87"/>
      <c r="J514" s="140"/>
      <c r="K514" s="140"/>
      <c r="L514" s="85"/>
    </row>
    <row r="515" spans="1:12" ht="24" customHeight="1">
      <c r="A515" s="84">
        <v>451</v>
      </c>
      <c r="B515" s="191"/>
      <c r="C515" s="138"/>
      <c r="D515" s="138"/>
      <c r="E515" s="86"/>
      <c r="F515" s="139"/>
      <c r="G515" s="201"/>
      <c r="H515" s="168"/>
      <c r="I515" s="87"/>
      <c r="J515" s="140"/>
      <c r="K515" s="140"/>
      <c r="L515" s="85"/>
    </row>
    <row r="516" spans="1:12" ht="24" customHeight="1">
      <c r="A516" s="84">
        <v>452</v>
      </c>
      <c r="B516" s="191"/>
      <c r="C516" s="138"/>
      <c r="D516" s="138"/>
      <c r="E516" s="86"/>
      <c r="F516" s="139"/>
      <c r="G516" s="201"/>
      <c r="H516" s="168"/>
      <c r="I516" s="87"/>
      <c r="J516" s="140"/>
      <c r="K516" s="140"/>
      <c r="L516" s="85"/>
    </row>
    <row r="517" spans="1:12" ht="24" customHeight="1">
      <c r="A517" s="84">
        <v>453</v>
      </c>
      <c r="B517" s="191"/>
      <c r="C517" s="138"/>
      <c r="D517" s="138"/>
      <c r="E517" s="86"/>
      <c r="F517" s="139"/>
      <c r="G517" s="201"/>
      <c r="H517" s="168"/>
      <c r="I517" s="87"/>
      <c r="J517" s="140"/>
      <c r="K517" s="140"/>
      <c r="L517" s="85"/>
    </row>
    <row r="518" spans="1:12" ht="24" customHeight="1">
      <c r="A518" s="84">
        <v>454</v>
      </c>
      <c r="B518" s="191"/>
      <c r="C518" s="138"/>
      <c r="D518" s="138"/>
      <c r="E518" s="86"/>
      <c r="F518" s="139"/>
      <c r="G518" s="201"/>
      <c r="H518" s="168"/>
      <c r="I518" s="87"/>
      <c r="J518" s="140"/>
      <c r="K518" s="140"/>
      <c r="L518" s="85"/>
    </row>
    <row r="519" spans="1:12" ht="24" customHeight="1">
      <c r="A519" s="84">
        <v>455</v>
      </c>
      <c r="B519" s="191"/>
      <c r="C519" s="138"/>
      <c r="D519" s="138"/>
      <c r="E519" s="86"/>
      <c r="F519" s="139"/>
      <c r="G519" s="201"/>
      <c r="H519" s="168"/>
      <c r="I519" s="87"/>
      <c r="J519" s="140"/>
      <c r="K519" s="140"/>
      <c r="L519" s="85"/>
    </row>
    <row r="520" spans="1:12" ht="24" customHeight="1">
      <c r="A520" s="84">
        <v>456</v>
      </c>
      <c r="B520" s="191"/>
      <c r="C520" s="138"/>
      <c r="D520" s="138"/>
      <c r="E520" s="86"/>
      <c r="F520" s="139"/>
      <c r="G520" s="201"/>
      <c r="H520" s="168"/>
      <c r="I520" s="87"/>
      <c r="J520" s="140"/>
      <c r="K520" s="140"/>
      <c r="L520" s="85"/>
    </row>
    <row r="521" spans="1:12" ht="24" customHeight="1">
      <c r="A521" s="84">
        <v>457</v>
      </c>
      <c r="B521" s="191"/>
      <c r="C521" s="138"/>
      <c r="D521" s="138"/>
      <c r="E521" s="86"/>
      <c r="F521" s="139"/>
      <c r="G521" s="201"/>
      <c r="H521" s="168"/>
      <c r="I521" s="87"/>
      <c r="J521" s="140"/>
      <c r="K521" s="140"/>
      <c r="L521" s="85"/>
    </row>
    <row r="522" spans="1:12" ht="24" customHeight="1">
      <c r="A522" s="84">
        <v>458</v>
      </c>
      <c r="B522" s="191"/>
      <c r="C522" s="138"/>
      <c r="D522" s="138"/>
      <c r="E522" s="86"/>
      <c r="F522" s="139"/>
      <c r="G522" s="201"/>
      <c r="H522" s="168"/>
      <c r="I522" s="87"/>
      <c r="J522" s="140"/>
      <c r="K522" s="140"/>
      <c r="L522" s="85"/>
    </row>
    <row r="523" spans="1:12" ht="24" customHeight="1">
      <c r="A523" s="84">
        <v>459</v>
      </c>
      <c r="B523" s="191"/>
      <c r="C523" s="138"/>
      <c r="D523" s="138"/>
      <c r="E523" s="86"/>
      <c r="F523" s="139"/>
      <c r="G523" s="201"/>
      <c r="H523" s="168"/>
      <c r="I523" s="87"/>
      <c r="J523" s="140"/>
      <c r="K523" s="140"/>
      <c r="L523" s="85"/>
    </row>
    <row r="524" spans="1:12" ht="24" customHeight="1">
      <c r="A524" s="84">
        <v>460</v>
      </c>
      <c r="B524" s="191"/>
      <c r="C524" s="138"/>
      <c r="D524" s="138"/>
      <c r="E524" s="86"/>
      <c r="F524" s="139"/>
      <c r="G524" s="201"/>
      <c r="H524" s="168"/>
      <c r="I524" s="87"/>
      <c r="J524" s="140"/>
      <c r="K524" s="140"/>
      <c r="L524" s="85"/>
    </row>
    <row r="525" spans="1:12" ht="24" customHeight="1">
      <c r="A525" s="84">
        <v>461</v>
      </c>
      <c r="B525" s="191"/>
      <c r="C525" s="138"/>
      <c r="D525" s="138"/>
      <c r="E525" s="86"/>
      <c r="F525" s="139"/>
      <c r="G525" s="201"/>
      <c r="H525" s="168"/>
      <c r="I525" s="87"/>
      <c r="J525" s="140"/>
      <c r="K525" s="140"/>
      <c r="L525" s="85"/>
    </row>
    <row r="526" spans="1:12" ht="24" customHeight="1">
      <c r="A526" s="84">
        <v>462</v>
      </c>
      <c r="B526" s="191"/>
      <c r="C526" s="138"/>
      <c r="D526" s="138"/>
      <c r="E526" s="86"/>
      <c r="F526" s="139"/>
      <c r="G526" s="201"/>
      <c r="H526" s="168"/>
      <c r="I526" s="87"/>
      <c r="J526" s="140"/>
      <c r="K526" s="140"/>
      <c r="L526" s="85"/>
    </row>
    <row r="527" spans="1:12" ht="24" customHeight="1">
      <c r="A527" s="84">
        <v>463</v>
      </c>
      <c r="B527" s="191"/>
      <c r="C527" s="138"/>
      <c r="D527" s="138"/>
      <c r="E527" s="86"/>
      <c r="F527" s="139"/>
      <c r="G527" s="201"/>
      <c r="H527" s="168"/>
      <c r="I527" s="87"/>
      <c r="J527" s="140"/>
      <c r="K527" s="140"/>
      <c r="L527" s="85"/>
    </row>
    <row r="528" spans="1:12" ht="24" customHeight="1">
      <c r="A528" s="84">
        <v>464</v>
      </c>
      <c r="B528" s="191"/>
      <c r="C528" s="138"/>
      <c r="D528" s="138"/>
      <c r="E528" s="86"/>
      <c r="F528" s="139"/>
      <c r="G528" s="201"/>
      <c r="H528" s="168"/>
      <c r="I528" s="87"/>
      <c r="J528" s="140"/>
      <c r="K528" s="140"/>
      <c r="L528" s="85"/>
    </row>
    <row r="529" spans="1:12" ht="24" customHeight="1">
      <c r="A529" s="84">
        <v>465</v>
      </c>
      <c r="B529" s="191"/>
      <c r="C529" s="138"/>
      <c r="D529" s="138"/>
      <c r="E529" s="86"/>
      <c r="F529" s="139"/>
      <c r="G529" s="201"/>
      <c r="H529" s="168"/>
      <c r="I529" s="87"/>
      <c r="J529" s="140"/>
      <c r="K529" s="140"/>
      <c r="L529" s="85"/>
    </row>
    <row r="530" spans="1:12" ht="24" customHeight="1">
      <c r="A530" s="84">
        <v>466</v>
      </c>
      <c r="B530" s="191"/>
      <c r="C530" s="138"/>
      <c r="D530" s="138"/>
      <c r="E530" s="86"/>
      <c r="F530" s="139"/>
      <c r="G530" s="201"/>
      <c r="H530" s="168"/>
      <c r="I530" s="87"/>
      <c r="J530" s="140"/>
      <c r="K530" s="140"/>
      <c r="L530" s="85"/>
    </row>
    <row r="531" spans="1:12" ht="24" customHeight="1">
      <c r="A531" s="84">
        <v>467</v>
      </c>
      <c r="B531" s="191"/>
      <c r="C531" s="138"/>
      <c r="D531" s="138"/>
      <c r="E531" s="86"/>
      <c r="F531" s="139"/>
      <c r="G531" s="201"/>
      <c r="H531" s="168"/>
      <c r="I531" s="87"/>
      <c r="J531" s="140"/>
      <c r="K531" s="140"/>
      <c r="L531" s="85"/>
    </row>
    <row r="532" spans="1:12" ht="24" customHeight="1">
      <c r="A532" s="84">
        <v>468</v>
      </c>
      <c r="B532" s="191"/>
      <c r="C532" s="138"/>
      <c r="D532" s="138"/>
      <c r="E532" s="86"/>
      <c r="F532" s="139"/>
      <c r="G532" s="201"/>
      <c r="H532" s="168"/>
      <c r="I532" s="87"/>
      <c r="J532" s="140"/>
      <c r="K532" s="140"/>
      <c r="L532" s="85"/>
    </row>
    <row r="533" spans="1:12" ht="24" customHeight="1">
      <c r="A533" s="84">
        <v>469</v>
      </c>
      <c r="B533" s="191"/>
      <c r="C533" s="138"/>
      <c r="D533" s="138"/>
      <c r="E533" s="86"/>
      <c r="F533" s="139"/>
      <c r="G533" s="201"/>
      <c r="H533" s="168"/>
      <c r="I533" s="87"/>
      <c r="J533" s="140"/>
      <c r="K533" s="140"/>
      <c r="L533" s="85"/>
    </row>
    <row r="534" spans="1:12" ht="24" customHeight="1">
      <c r="A534" s="84">
        <v>470</v>
      </c>
      <c r="B534" s="191"/>
      <c r="C534" s="138"/>
      <c r="D534" s="138"/>
      <c r="E534" s="86"/>
      <c r="F534" s="139"/>
      <c r="G534" s="201"/>
      <c r="H534" s="168"/>
      <c r="I534" s="87"/>
      <c r="J534" s="140"/>
      <c r="K534" s="140"/>
      <c r="L534" s="85"/>
    </row>
    <row r="535" spans="1:12" ht="24" customHeight="1">
      <c r="A535" s="84">
        <v>471</v>
      </c>
      <c r="B535" s="191"/>
      <c r="C535" s="138"/>
      <c r="D535" s="138"/>
      <c r="E535" s="86"/>
      <c r="F535" s="139"/>
      <c r="G535" s="201"/>
      <c r="H535" s="168"/>
      <c r="I535" s="87"/>
      <c r="J535" s="140"/>
      <c r="K535" s="140"/>
      <c r="L535" s="85"/>
    </row>
    <row r="536" spans="1:12" ht="24" customHeight="1">
      <c r="A536" s="84">
        <v>472</v>
      </c>
      <c r="B536" s="191"/>
      <c r="C536" s="138"/>
      <c r="D536" s="138"/>
      <c r="E536" s="86"/>
      <c r="F536" s="139"/>
      <c r="G536" s="201"/>
      <c r="H536" s="168"/>
      <c r="I536" s="87"/>
      <c r="J536" s="140"/>
      <c r="K536" s="140"/>
      <c r="L536" s="85"/>
    </row>
    <row r="537" spans="1:12" ht="24" customHeight="1">
      <c r="A537" s="84">
        <v>473</v>
      </c>
      <c r="B537" s="191"/>
      <c r="C537" s="138"/>
      <c r="D537" s="138"/>
      <c r="E537" s="86"/>
      <c r="F537" s="139"/>
      <c r="G537" s="201"/>
      <c r="H537" s="168"/>
      <c r="I537" s="87"/>
      <c r="J537" s="140"/>
      <c r="K537" s="140"/>
      <c r="L537" s="85"/>
    </row>
    <row r="538" spans="1:12" ht="24" customHeight="1">
      <c r="A538" s="84">
        <v>474</v>
      </c>
      <c r="B538" s="191"/>
      <c r="C538" s="138"/>
      <c r="D538" s="138"/>
      <c r="E538" s="86"/>
      <c r="F538" s="139"/>
      <c r="G538" s="201"/>
      <c r="H538" s="168"/>
      <c r="I538" s="87"/>
      <c r="J538" s="140"/>
      <c r="K538" s="140"/>
      <c r="L538" s="85"/>
    </row>
    <row r="539" spans="1:12" ht="24" customHeight="1">
      <c r="A539" s="84">
        <v>475</v>
      </c>
      <c r="B539" s="191"/>
      <c r="C539" s="138"/>
      <c r="D539" s="138"/>
      <c r="E539" s="86"/>
      <c r="F539" s="139"/>
      <c r="G539" s="201"/>
      <c r="H539" s="168"/>
      <c r="I539" s="87"/>
      <c r="J539" s="140"/>
      <c r="K539" s="140"/>
      <c r="L539" s="85"/>
    </row>
    <row r="540" spans="1:12" ht="24" customHeight="1">
      <c r="A540" s="84">
        <v>476</v>
      </c>
      <c r="B540" s="191"/>
      <c r="C540" s="138"/>
      <c r="D540" s="138"/>
      <c r="E540" s="86"/>
      <c r="F540" s="139"/>
      <c r="G540" s="201"/>
      <c r="H540" s="168"/>
      <c r="I540" s="87"/>
      <c r="J540" s="140"/>
      <c r="K540" s="140"/>
      <c r="L540" s="85"/>
    </row>
    <row r="541" spans="1:12" ht="24" customHeight="1">
      <c r="A541" s="84">
        <v>477</v>
      </c>
      <c r="B541" s="191"/>
      <c r="C541" s="138"/>
      <c r="D541" s="138"/>
      <c r="E541" s="86"/>
      <c r="F541" s="139"/>
      <c r="G541" s="201"/>
      <c r="H541" s="168"/>
      <c r="I541" s="87"/>
      <c r="J541" s="140"/>
      <c r="K541" s="140"/>
      <c r="L541" s="85"/>
    </row>
    <row r="542" spans="1:12" ht="24" customHeight="1">
      <c r="A542" s="84">
        <v>478</v>
      </c>
      <c r="B542" s="191"/>
      <c r="C542" s="138"/>
      <c r="D542" s="138"/>
      <c r="E542" s="86"/>
      <c r="F542" s="139"/>
      <c r="G542" s="201"/>
      <c r="H542" s="168"/>
      <c r="I542" s="87"/>
      <c r="J542" s="140"/>
      <c r="K542" s="140"/>
      <c r="L542" s="85"/>
    </row>
    <row r="543" spans="1:12" ht="24" customHeight="1">
      <c r="A543" s="84">
        <v>479</v>
      </c>
      <c r="B543" s="191"/>
      <c r="C543" s="138"/>
      <c r="D543" s="138"/>
      <c r="E543" s="86"/>
      <c r="F543" s="139"/>
      <c r="G543" s="201"/>
      <c r="H543" s="168"/>
      <c r="I543" s="87"/>
      <c r="J543" s="140"/>
      <c r="K543" s="140"/>
      <c r="L543" s="85"/>
    </row>
    <row r="544" spans="1:12" ht="24" customHeight="1">
      <c r="A544" s="84">
        <v>480</v>
      </c>
      <c r="B544" s="191"/>
      <c r="C544" s="138"/>
      <c r="D544" s="138"/>
      <c r="E544" s="86"/>
      <c r="F544" s="139"/>
      <c r="G544" s="201"/>
      <c r="H544" s="168"/>
      <c r="I544" s="87"/>
      <c r="J544" s="140"/>
      <c r="K544" s="140"/>
      <c r="L544" s="85"/>
    </row>
    <row r="545" spans="1:12" ht="24" customHeight="1">
      <c r="A545" s="84">
        <v>481</v>
      </c>
      <c r="B545" s="191"/>
      <c r="C545" s="138"/>
      <c r="D545" s="138"/>
      <c r="E545" s="86"/>
      <c r="F545" s="139"/>
      <c r="G545" s="201"/>
      <c r="H545" s="168"/>
      <c r="I545" s="87"/>
      <c r="J545" s="140"/>
      <c r="K545" s="140"/>
      <c r="L545" s="85"/>
    </row>
    <row r="546" spans="1:12" ht="24" customHeight="1">
      <c r="A546" s="84">
        <v>482</v>
      </c>
      <c r="B546" s="191"/>
      <c r="C546" s="138"/>
      <c r="D546" s="138"/>
      <c r="E546" s="86"/>
      <c r="F546" s="139"/>
      <c r="G546" s="201"/>
      <c r="H546" s="168"/>
      <c r="I546" s="87"/>
      <c r="J546" s="140"/>
      <c r="K546" s="140"/>
      <c r="L546" s="85"/>
    </row>
    <row r="547" spans="1:12" ht="24" customHeight="1">
      <c r="A547" s="84">
        <v>483</v>
      </c>
      <c r="B547" s="191"/>
      <c r="C547" s="138"/>
      <c r="D547" s="138"/>
      <c r="E547" s="86"/>
      <c r="F547" s="139"/>
      <c r="G547" s="201"/>
      <c r="H547" s="168"/>
      <c r="I547" s="87"/>
      <c r="J547" s="140"/>
      <c r="K547" s="140"/>
      <c r="L547" s="85"/>
    </row>
    <row r="548" spans="1:12" ht="24" customHeight="1">
      <c r="A548" s="84">
        <v>484</v>
      </c>
      <c r="B548" s="191"/>
      <c r="C548" s="138"/>
      <c r="D548" s="138"/>
      <c r="E548" s="86"/>
      <c r="F548" s="139"/>
      <c r="G548" s="201"/>
      <c r="H548" s="168"/>
      <c r="I548" s="87"/>
      <c r="J548" s="140"/>
      <c r="K548" s="140"/>
      <c r="L548" s="85"/>
    </row>
    <row r="549" spans="1:12" ht="24" customHeight="1">
      <c r="A549" s="84">
        <v>485</v>
      </c>
      <c r="B549" s="191"/>
      <c r="C549" s="138"/>
      <c r="D549" s="138"/>
      <c r="E549" s="86"/>
      <c r="F549" s="139"/>
      <c r="G549" s="201"/>
      <c r="H549" s="168"/>
      <c r="I549" s="87"/>
      <c r="J549" s="140"/>
      <c r="K549" s="140"/>
      <c r="L549" s="85"/>
    </row>
    <row r="550" spans="1:12" ht="24" customHeight="1">
      <c r="A550" s="84">
        <v>486</v>
      </c>
      <c r="B550" s="191"/>
      <c r="C550" s="138"/>
      <c r="D550" s="138"/>
      <c r="E550" s="86"/>
      <c r="F550" s="139"/>
      <c r="G550" s="201"/>
      <c r="H550" s="168"/>
      <c r="I550" s="87"/>
      <c r="J550" s="140"/>
      <c r="K550" s="140"/>
      <c r="L550" s="85"/>
    </row>
    <row r="551" spans="1:12" ht="24" customHeight="1">
      <c r="A551" s="84">
        <v>487</v>
      </c>
      <c r="B551" s="191"/>
      <c r="C551" s="138"/>
      <c r="D551" s="138"/>
      <c r="E551" s="86"/>
      <c r="F551" s="139"/>
      <c r="G551" s="201"/>
      <c r="H551" s="168"/>
      <c r="I551" s="87"/>
      <c r="J551" s="140"/>
      <c r="K551" s="140"/>
      <c r="L551" s="85"/>
    </row>
    <row r="552" spans="1:12" ht="24" customHeight="1">
      <c r="A552" s="84">
        <v>488</v>
      </c>
      <c r="B552" s="191"/>
      <c r="C552" s="138"/>
      <c r="D552" s="138"/>
      <c r="E552" s="86"/>
      <c r="F552" s="139"/>
      <c r="G552" s="201"/>
      <c r="H552" s="168"/>
      <c r="I552" s="87"/>
      <c r="J552" s="140"/>
      <c r="K552" s="140"/>
      <c r="L552" s="85"/>
    </row>
    <row r="553" spans="1:12" ht="24" customHeight="1">
      <c r="A553" s="84">
        <v>489</v>
      </c>
      <c r="B553" s="191"/>
      <c r="C553" s="138"/>
      <c r="D553" s="138"/>
      <c r="E553" s="86"/>
      <c r="F553" s="139"/>
      <c r="G553" s="201"/>
      <c r="H553" s="168"/>
      <c r="I553" s="87"/>
      <c r="J553" s="140"/>
      <c r="K553" s="140"/>
      <c r="L553" s="85"/>
    </row>
    <row r="554" spans="1:12" ht="24" customHeight="1">
      <c r="A554" s="84">
        <v>490</v>
      </c>
      <c r="B554" s="191"/>
      <c r="C554" s="138"/>
      <c r="D554" s="138"/>
      <c r="E554" s="86"/>
      <c r="F554" s="139"/>
      <c r="G554" s="201"/>
      <c r="H554" s="168"/>
      <c r="I554" s="87"/>
      <c r="J554" s="140"/>
      <c r="K554" s="140"/>
      <c r="L554" s="85"/>
    </row>
    <row r="555" spans="1:12" ht="24" customHeight="1">
      <c r="A555" s="84">
        <v>491</v>
      </c>
      <c r="B555" s="191"/>
      <c r="C555" s="138"/>
      <c r="D555" s="138"/>
      <c r="E555" s="86"/>
      <c r="F555" s="139"/>
      <c r="G555" s="201"/>
      <c r="H555" s="168"/>
      <c r="I555" s="87"/>
      <c r="J555" s="140"/>
      <c r="K555" s="140"/>
      <c r="L555" s="85"/>
    </row>
    <row r="556" spans="1:12" ht="24" customHeight="1">
      <c r="A556" s="84">
        <v>492</v>
      </c>
      <c r="B556" s="191"/>
      <c r="C556" s="138"/>
      <c r="D556" s="138"/>
      <c r="E556" s="86"/>
      <c r="F556" s="139"/>
      <c r="G556" s="201"/>
      <c r="H556" s="168"/>
      <c r="I556" s="87"/>
      <c r="J556" s="140"/>
      <c r="K556" s="140"/>
      <c r="L556" s="85"/>
    </row>
    <row r="557" spans="1:12" ht="24" customHeight="1">
      <c r="A557" s="84">
        <v>493</v>
      </c>
      <c r="B557" s="191"/>
      <c r="C557" s="138"/>
      <c r="D557" s="138"/>
      <c r="E557" s="86"/>
      <c r="F557" s="139"/>
      <c r="G557" s="201"/>
      <c r="H557" s="168"/>
      <c r="I557" s="87"/>
      <c r="J557" s="140"/>
      <c r="K557" s="140"/>
      <c r="L557" s="85"/>
    </row>
    <row r="558" spans="1:12" ht="24" customHeight="1">
      <c r="A558" s="84">
        <v>494</v>
      </c>
      <c r="B558" s="191"/>
      <c r="C558" s="138"/>
      <c r="D558" s="138"/>
      <c r="E558" s="86"/>
      <c r="F558" s="139"/>
      <c r="G558" s="201"/>
      <c r="H558" s="168"/>
      <c r="I558" s="87"/>
      <c r="J558" s="140"/>
      <c r="K558" s="140"/>
      <c r="L558" s="85"/>
    </row>
    <row r="559" spans="1:12" ht="24" customHeight="1">
      <c r="A559" s="84">
        <v>495</v>
      </c>
      <c r="B559" s="191"/>
      <c r="C559" s="138"/>
      <c r="D559" s="138"/>
      <c r="E559" s="86"/>
      <c r="F559" s="139"/>
      <c r="G559" s="201"/>
      <c r="H559" s="168"/>
      <c r="I559" s="87"/>
      <c r="J559" s="140"/>
      <c r="K559" s="140"/>
      <c r="L559" s="85"/>
    </row>
    <row r="560" spans="1:12" ht="24" customHeight="1">
      <c r="A560" s="84">
        <v>496</v>
      </c>
      <c r="B560" s="191"/>
      <c r="C560" s="138"/>
      <c r="D560" s="138"/>
      <c r="E560" s="86"/>
      <c r="F560" s="139"/>
      <c r="G560" s="201"/>
      <c r="H560" s="168"/>
      <c r="I560" s="87"/>
      <c r="J560" s="140"/>
      <c r="K560" s="140"/>
      <c r="L560" s="85"/>
    </row>
    <row r="561" spans="1:12" ht="24" customHeight="1">
      <c r="A561" s="84">
        <v>497</v>
      </c>
      <c r="B561" s="191"/>
      <c r="C561" s="138"/>
      <c r="D561" s="138"/>
      <c r="E561" s="86"/>
      <c r="F561" s="139"/>
      <c r="G561" s="201"/>
      <c r="H561" s="168"/>
      <c r="I561" s="87"/>
      <c r="J561" s="140"/>
      <c r="K561" s="140"/>
      <c r="L561" s="85"/>
    </row>
    <row r="562" spans="1:12" ht="24" customHeight="1">
      <c r="A562" s="84">
        <v>498</v>
      </c>
      <c r="B562" s="191"/>
      <c r="C562" s="138"/>
      <c r="D562" s="138"/>
      <c r="E562" s="86"/>
      <c r="F562" s="139"/>
      <c r="G562" s="201"/>
      <c r="H562" s="168"/>
      <c r="I562" s="87"/>
      <c r="J562" s="140"/>
      <c r="K562" s="140"/>
      <c r="L562" s="85"/>
    </row>
    <row r="563" spans="1:12" ht="24" customHeight="1">
      <c r="A563" s="84">
        <v>499</v>
      </c>
      <c r="B563" s="191"/>
      <c r="C563" s="138"/>
      <c r="D563" s="138"/>
      <c r="E563" s="86"/>
      <c r="F563" s="139"/>
      <c r="G563" s="201"/>
      <c r="H563" s="168"/>
      <c r="I563" s="87"/>
      <c r="J563" s="140"/>
      <c r="K563" s="140"/>
      <c r="L563" s="85"/>
    </row>
    <row r="564" spans="1:12" ht="24" customHeight="1">
      <c r="A564" s="84">
        <v>500</v>
      </c>
      <c r="B564" s="191"/>
      <c r="C564" s="138"/>
      <c r="D564" s="138"/>
      <c r="E564" s="86"/>
      <c r="F564" s="139"/>
      <c r="G564" s="201"/>
      <c r="H564" s="168"/>
      <c r="I564" s="87"/>
      <c r="J564" s="140"/>
      <c r="K564" s="140"/>
      <c r="L564" s="85"/>
    </row>
    <row r="565" spans="1:12" ht="24" customHeight="1">
      <c r="A565" s="84">
        <v>501</v>
      </c>
      <c r="B565" s="191"/>
      <c r="C565" s="138"/>
      <c r="D565" s="138"/>
      <c r="E565" s="86"/>
      <c r="F565" s="139"/>
      <c r="G565" s="201"/>
      <c r="H565" s="168"/>
      <c r="I565" s="87"/>
      <c r="J565" s="140"/>
      <c r="K565" s="140"/>
      <c r="L565" s="85"/>
    </row>
    <row r="566" spans="1:12" ht="24" customHeight="1">
      <c r="A566" s="84">
        <v>502</v>
      </c>
      <c r="B566" s="191"/>
      <c r="C566" s="138"/>
      <c r="D566" s="138"/>
      <c r="E566" s="86"/>
      <c r="F566" s="139"/>
      <c r="G566" s="201"/>
      <c r="H566" s="168"/>
      <c r="I566" s="87"/>
      <c r="J566" s="140"/>
      <c r="K566" s="140"/>
      <c r="L566" s="85"/>
    </row>
    <row r="567" spans="1:12" ht="24" customHeight="1">
      <c r="A567" s="84">
        <v>503</v>
      </c>
      <c r="B567" s="191"/>
      <c r="C567" s="138"/>
      <c r="D567" s="138"/>
      <c r="E567" s="86"/>
      <c r="F567" s="139"/>
      <c r="G567" s="201"/>
      <c r="H567" s="168"/>
      <c r="I567" s="87"/>
      <c r="J567" s="140"/>
      <c r="K567" s="140"/>
      <c r="L567" s="85"/>
    </row>
    <row r="568" spans="1:12" ht="24" customHeight="1">
      <c r="A568" s="84">
        <v>504</v>
      </c>
      <c r="B568" s="191"/>
      <c r="C568" s="138"/>
      <c r="D568" s="138"/>
      <c r="E568" s="86"/>
      <c r="F568" s="139"/>
      <c r="G568" s="201"/>
      <c r="H568" s="168"/>
      <c r="I568" s="87"/>
      <c r="J568" s="140"/>
      <c r="K568" s="140"/>
      <c r="L568" s="85"/>
    </row>
    <row r="569" spans="1:12" ht="24" customHeight="1">
      <c r="A569" s="84">
        <v>505</v>
      </c>
      <c r="B569" s="191"/>
      <c r="C569" s="138"/>
      <c r="D569" s="138"/>
      <c r="E569" s="86"/>
      <c r="F569" s="139"/>
      <c r="G569" s="201"/>
      <c r="H569" s="168"/>
      <c r="I569" s="87"/>
      <c r="J569" s="140"/>
      <c r="K569" s="140"/>
      <c r="L569" s="85"/>
    </row>
    <row r="570" spans="1:12" ht="24" customHeight="1">
      <c r="A570" s="84">
        <v>506</v>
      </c>
      <c r="B570" s="191"/>
      <c r="C570" s="138"/>
      <c r="D570" s="138"/>
      <c r="E570" s="86"/>
      <c r="F570" s="139"/>
      <c r="G570" s="201"/>
      <c r="H570" s="168"/>
      <c r="I570" s="87"/>
      <c r="J570" s="140"/>
      <c r="K570" s="140"/>
      <c r="L570" s="85"/>
    </row>
    <row r="571" spans="1:12" ht="24" customHeight="1">
      <c r="A571" s="84">
        <v>507</v>
      </c>
      <c r="B571" s="191"/>
      <c r="C571" s="138"/>
      <c r="D571" s="138"/>
      <c r="E571" s="86"/>
      <c r="F571" s="139"/>
      <c r="G571" s="201"/>
      <c r="H571" s="168"/>
      <c r="I571" s="87"/>
      <c r="J571" s="140"/>
      <c r="K571" s="140"/>
      <c r="L571" s="85"/>
    </row>
    <row r="572" spans="1:12" ht="24" customHeight="1">
      <c r="A572" s="84">
        <v>508</v>
      </c>
      <c r="B572" s="191"/>
      <c r="C572" s="138"/>
      <c r="D572" s="138"/>
      <c r="E572" s="86"/>
      <c r="F572" s="139"/>
      <c r="G572" s="201"/>
      <c r="H572" s="168"/>
      <c r="I572" s="87"/>
      <c r="J572" s="140"/>
      <c r="K572" s="140"/>
      <c r="L572" s="85"/>
    </row>
    <row r="573" spans="1:12" ht="24" customHeight="1">
      <c r="A573" s="84">
        <v>509</v>
      </c>
      <c r="B573" s="191"/>
      <c r="C573" s="138"/>
      <c r="D573" s="138"/>
      <c r="E573" s="86"/>
      <c r="F573" s="139"/>
      <c r="G573" s="201"/>
      <c r="H573" s="168"/>
      <c r="I573" s="87"/>
      <c r="J573" s="140"/>
      <c r="K573" s="140"/>
      <c r="L573" s="85"/>
    </row>
    <row r="574" spans="1:12" ht="24" customHeight="1">
      <c r="A574" s="84">
        <v>510</v>
      </c>
      <c r="B574" s="191"/>
      <c r="C574" s="138"/>
      <c r="D574" s="138"/>
      <c r="E574" s="86"/>
      <c r="F574" s="139"/>
      <c r="G574" s="201"/>
      <c r="H574" s="168"/>
      <c r="I574" s="87"/>
      <c r="J574" s="140"/>
      <c r="K574" s="140"/>
      <c r="L574" s="85"/>
    </row>
    <row r="575" spans="1:12" ht="24" customHeight="1">
      <c r="A575" s="84">
        <v>511</v>
      </c>
      <c r="B575" s="191"/>
      <c r="C575" s="138"/>
      <c r="D575" s="138"/>
      <c r="E575" s="86"/>
      <c r="F575" s="139"/>
      <c r="G575" s="201"/>
      <c r="H575" s="168"/>
      <c r="I575" s="87"/>
      <c r="J575" s="140"/>
      <c r="K575" s="140"/>
      <c r="L575" s="85"/>
    </row>
    <row r="576" spans="1:12" ht="24" customHeight="1">
      <c r="A576" s="84">
        <v>512</v>
      </c>
      <c r="B576" s="191"/>
      <c r="C576" s="138"/>
      <c r="D576" s="138"/>
      <c r="E576" s="86"/>
      <c r="F576" s="139"/>
      <c r="G576" s="201"/>
      <c r="H576" s="168"/>
      <c r="I576" s="87"/>
      <c r="J576" s="140"/>
      <c r="K576" s="140"/>
      <c r="L576" s="85"/>
    </row>
    <row r="577" spans="1:12" ht="24" customHeight="1">
      <c r="A577" s="84">
        <v>513</v>
      </c>
      <c r="B577" s="191"/>
      <c r="C577" s="138"/>
      <c r="D577" s="138"/>
      <c r="E577" s="86"/>
      <c r="F577" s="139"/>
      <c r="G577" s="201"/>
      <c r="H577" s="168"/>
      <c r="I577" s="87"/>
      <c r="J577" s="140"/>
      <c r="K577" s="140"/>
      <c r="L577" s="85"/>
    </row>
    <row r="578" spans="1:12" ht="24" customHeight="1">
      <c r="A578" s="84">
        <v>514</v>
      </c>
      <c r="B578" s="191"/>
      <c r="C578" s="138"/>
      <c r="D578" s="138"/>
      <c r="E578" s="86"/>
      <c r="F578" s="139"/>
      <c r="G578" s="201"/>
      <c r="H578" s="168"/>
      <c r="I578" s="87"/>
      <c r="J578" s="140"/>
      <c r="K578" s="140"/>
      <c r="L578" s="85"/>
    </row>
    <row r="579" spans="1:12" ht="24" customHeight="1">
      <c r="A579" s="84">
        <v>515</v>
      </c>
      <c r="B579" s="191"/>
      <c r="C579" s="138"/>
      <c r="D579" s="138"/>
      <c r="E579" s="86"/>
      <c r="F579" s="139"/>
      <c r="G579" s="201"/>
      <c r="H579" s="168"/>
      <c r="I579" s="87"/>
      <c r="J579" s="140"/>
      <c r="K579" s="140"/>
      <c r="L579" s="85"/>
    </row>
    <row r="580" spans="1:12" ht="24" customHeight="1">
      <c r="A580" s="84">
        <v>516</v>
      </c>
      <c r="B580" s="191"/>
      <c r="C580" s="138"/>
      <c r="D580" s="138"/>
      <c r="E580" s="86"/>
      <c r="F580" s="139"/>
      <c r="G580" s="201"/>
      <c r="H580" s="168"/>
      <c r="I580" s="87"/>
      <c r="J580" s="140"/>
      <c r="K580" s="140"/>
      <c r="L580" s="85"/>
    </row>
    <row r="581" spans="1:12" ht="24" customHeight="1">
      <c r="A581" s="84">
        <v>517</v>
      </c>
      <c r="B581" s="191"/>
      <c r="C581" s="138"/>
      <c r="D581" s="138"/>
      <c r="E581" s="86"/>
      <c r="F581" s="139"/>
      <c r="G581" s="201"/>
      <c r="H581" s="168"/>
      <c r="I581" s="87"/>
      <c r="J581" s="140"/>
      <c r="K581" s="140"/>
      <c r="L581" s="85"/>
    </row>
    <row r="582" spans="1:12" ht="24" customHeight="1">
      <c r="A582" s="84">
        <v>518</v>
      </c>
      <c r="B582" s="191"/>
      <c r="C582" s="138"/>
      <c r="D582" s="138"/>
      <c r="E582" s="86"/>
      <c r="F582" s="139"/>
      <c r="G582" s="201"/>
      <c r="H582" s="168"/>
      <c r="I582" s="87"/>
      <c r="J582" s="140"/>
      <c r="K582" s="140"/>
      <c r="L582" s="85"/>
    </row>
    <row r="583" spans="1:12" ht="24" customHeight="1">
      <c r="A583" s="84">
        <v>519</v>
      </c>
      <c r="B583" s="191"/>
      <c r="C583" s="138"/>
      <c r="D583" s="138"/>
      <c r="E583" s="86"/>
      <c r="F583" s="139"/>
      <c r="G583" s="201"/>
      <c r="H583" s="168"/>
      <c r="I583" s="87"/>
      <c r="J583" s="140"/>
      <c r="K583" s="140"/>
      <c r="L583" s="85"/>
    </row>
    <row r="584" spans="1:12" ht="24" customHeight="1">
      <c r="A584" s="84">
        <v>520</v>
      </c>
      <c r="B584" s="191"/>
      <c r="C584" s="138"/>
      <c r="D584" s="138"/>
      <c r="E584" s="86"/>
      <c r="F584" s="139"/>
      <c r="G584" s="201"/>
      <c r="H584" s="168"/>
      <c r="I584" s="87"/>
      <c r="J584" s="140"/>
      <c r="K584" s="140"/>
      <c r="L584" s="85"/>
    </row>
    <row r="585" spans="1:12" ht="24" customHeight="1">
      <c r="A585" s="84">
        <v>521</v>
      </c>
      <c r="B585" s="191"/>
      <c r="C585" s="138"/>
      <c r="D585" s="138"/>
      <c r="E585" s="86"/>
      <c r="F585" s="139"/>
      <c r="G585" s="201"/>
      <c r="H585" s="168"/>
      <c r="I585" s="87"/>
      <c r="J585" s="140"/>
      <c r="K585" s="140"/>
      <c r="L585" s="85"/>
    </row>
    <row r="586" spans="1:12" ht="24" customHeight="1">
      <c r="A586" s="84">
        <v>522</v>
      </c>
      <c r="B586" s="191"/>
      <c r="C586" s="138"/>
      <c r="D586" s="138"/>
      <c r="E586" s="86"/>
      <c r="F586" s="139"/>
      <c r="G586" s="201"/>
      <c r="H586" s="168"/>
      <c r="I586" s="87"/>
      <c r="J586" s="140"/>
      <c r="K586" s="140"/>
      <c r="L586" s="85"/>
    </row>
    <row r="587" spans="1:12" ht="24" customHeight="1">
      <c r="A587" s="84">
        <v>523</v>
      </c>
      <c r="B587" s="191"/>
      <c r="C587" s="138"/>
      <c r="D587" s="138"/>
      <c r="E587" s="86"/>
      <c r="F587" s="139"/>
      <c r="G587" s="201"/>
      <c r="H587" s="168"/>
      <c r="I587" s="87"/>
      <c r="J587" s="140"/>
      <c r="K587" s="140"/>
      <c r="L587" s="85"/>
    </row>
    <row r="588" spans="1:12" ht="24" customHeight="1">
      <c r="A588" s="84">
        <v>524</v>
      </c>
      <c r="B588" s="191"/>
      <c r="C588" s="138"/>
      <c r="D588" s="138"/>
      <c r="E588" s="86"/>
      <c r="F588" s="139"/>
      <c r="G588" s="201"/>
      <c r="H588" s="168"/>
      <c r="I588" s="87"/>
      <c r="J588" s="140"/>
      <c r="K588" s="140"/>
      <c r="L588" s="85"/>
    </row>
    <row r="589" spans="1:12" ht="24" customHeight="1">
      <c r="A589" s="84">
        <v>525</v>
      </c>
      <c r="B589" s="191"/>
      <c r="C589" s="138"/>
      <c r="D589" s="138"/>
      <c r="E589" s="86"/>
      <c r="F589" s="139"/>
      <c r="G589" s="201"/>
      <c r="H589" s="168"/>
      <c r="I589" s="87"/>
      <c r="J589" s="140"/>
      <c r="K589" s="140"/>
      <c r="L589" s="85"/>
    </row>
    <row r="590" spans="1:12" ht="24" customHeight="1">
      <c r="A590" s="84">
        <v>526</v>
      </c>
      <c r="B590" s="191"/>
      <c r="C590" s="138"/>
      <c r="D590" s="138"/>
      <c r="E590" s="86"/>
      <c r="F590" s="139"/>
      <c r="G590" s="201"/>
      <c r="H590" s="168"/>
      <c r="I590" s="87"/>
      <c r="J590" s="140"/>
      <c r="K590" s="140"/>
      <c r="L590" s="85"/>
    </row>
    <row r="591" spans="1:12" ht="24" customHeight="1">
      <c r="A591" s="84">
        <v>527</v>
      </c>
      <c r="B591" s="191"/>
      <c r="C591" s="138"/>
      <c r="D591" s="138"/>
      <c r="E591" s="86"/>
      <c r="F591" s="139"/>
      <c r="G591" s="201"/>
      <c r="H591" s="168"/>
      <c r="I591" s="87"/>
      <c r="J591" s="140"/>
      <c r="K591" s="140"/>
      <c r="L591" s="85"/>
    </row>
    <row r="592" spans="1:12" ht="24" customHeight="1">
      <c r="A592" s="84">
        <v>528</v>
      </c>
      <c r="B592" s="191"/>
      <c r="C592" s="138"/>
      <c r="D592" s="138"/>
      <c r="E592" s="86"/>
      <c r="F592" s="139"/>
      <c r="G592" s="201"/>
      <c r="H592" s="168"/>
      <c r="I592" s="87"/>
      <c r="J592" s="140"/>
      <c r="K592" s="140"/>
      <c r="L592" s="85"/>
    </row>
    <row r="593" spans="1:12" ht="24" customHeight="1">
      <c r="A593" s="84">
        <v>529</v>
      </c>
      <c r="B593" s="191"/>
      <c r="C593" s="138"/>
      <c r="D593" s="138"/>
      <c r="E593" s="86"/>
      <c r="F593" s="139"/>
      <c r="G593" s="201"/>
      <c r="H593" s="168"/>
      <c r="I593" s="87"/>
      <c r="J593" s="140"/>
      <c r="K593" s="140"/>
      <c r="L593" s="85"/>
    </row>
    <row r="594" spans="1:12" ht="24" customHeight="1">
      <c r="A594" s="84">
        <v>530</v>
      </c>
      <c r="B594" s="191"/>
      <c r="C594" s="138"/>
      <c r="D594" s="138"/>
      <c r="E594" s="86"/>
      <c r="F594" s="139"/>
      <c r="G594" s="201"/>
      <c r="H594" s="168"/>
      <c r="I594" s="87"/>
      <c r="J594" s="140"/>
      <c r="K594" s="140"/>
      <c r="L594" s="85"/>
    </row>
    <row r="595" spans="1:12" ht="24" customHeight="1">
      <c r="A595" s="84">
        <v>531</v>
      </c>
      <c r="B595" s="191"/>
      <c r="C595" s="138"/>
      <c r="D595" s="138"/>
      <c r="E595" s="86"/>
      <c r="F595" s="139"/>
      <c r="G595" s="201"/>
      <c r="H595" s="168"/>
      <c r="I595" s="87"/>
      <c r="J595" s="140"/>
      <c r="K595" s="140"/>
      <c r="L595" s="85"/>
    </row>
    <row r="596" spans="1:12" ht="24" customHeight="1">
      <c r="A596" s="84">
        <v>532</v>
      </c>
      <c r="B596" s="191"/>
      <c r="C596" s="138"/>
      <c r="D596" s="138"/>
      <c r="E596" s="86"/>
      <c r="F596" s="139"/>
      <c r="G596" s="201"/>
      <c r="H596" s="168"/>
      <c r="I596" s="87"/>
      <c r="J596" s="140"/>
      <c r="K596" s="140"/>
      <c r="L596" s="85"/>
    </row>
    <row r="597" spans="1:12" ht="24" customHeight="1">
      <c r="A597" s="84">
        <v>533</v>
      </c>
      <c r="B597" s="191"/>
      <c r="C597" s="138"/>
      <c r="D597" s="138"/>
      <c r="E597" s="86"/>
      <c r="F597" s="139"/>
      <c r="G597" s="201"/>
      <c r="H597" s="168"/>
      <c r="I597" s="87"/>
      <c r="J597" s="140"/>
      <c r="K597" s="140"/>
      <c r="L597" s="85"/>
    </row>
    <row r="598" spans="1:12" ht="24" customHeight="1">
      <c r="A598" s="84">
        <v>534</v>
      </c>
      <c r="B598" s="191"/>
      <c r="C598" s="138"/>
      <c r="D598" s="138"/>
      <c r="E598" s="86"/>
      <c r="F598" s="139"/>
      <c r="G598" s="201"/>
      <c r="H598" s="168"/>
      <c r="I598" s="87"/>
      <c r="J598" s="140"/>
      <c r="K598" s="140"/>
      <c r="L598" s="85"/>
    </row>
    <row r="599" spans="1:12" ht="24" customHeight="1">
      <c r="A599" s="84">
        <v>535</v>
      </c>
      <c r="B599" s="191"/>
      <c r="C599" s="138"/>
      <c r="D599" s="138"/>
      <c r="E599" s="86"/>
      <c r="F599" s="139"/>
      <c r="G599" s="201"/>
      <c r="H599" s="168"/>
      <c r="I599" s="87"/>
      <c r="J599" s="140"/>
      <c r="K599" s="140"/>
      <c r="L599" s="85"/>
    </row>
    <row r="600" spans="1:12" ht="24" customHeight="1">
      <c r="A600" s="84">
        <v>536</v>
      </c>
      <c r="B600" s="191"/>
      <c r="C600" s="138"/>
      <c r="D600" s="138"/>
      <c r="E600" s="86"/>
      <c r="F600" s="139"/>
      <c r="G600" s="201"/>
      <c r="H600" s="168"/>
      <c r="I600" s="87"/>
      <c r="J600" s="140"/>
      <c r="K600" s="140"/>
      <c r="L600" s="85"/>
    </row>
    <row r="601" spans="1:12" ht="24" customHeight="1">
      <c r="A601" s="84">
        <v>537</v>
      </c>
      <c r="B601" s="191"/>
      <c r="C601" s="138"/>
      <c r="D601" s="138"/>
      <c r="E601" s="86"/>
      <c r="F601" s="139"/>
      <c r="G601" s="201"/>
      <c r="H601" s="168"/>
      <c r="I601" s="87"/>
      <c r="J601" s="140"/>
      <c r="K601" s="140"/>
      <c r="L601" s="85"/>
    </row>
    <row r="602" spans="1:12" ht="24" customHeight="1">
      <c r="A602" s="84">
        <v>538</v>
      </c>
      <c r="B602" s="191"/>
      <c r="C602" s="138"/>
      <c r="D602" s="138"/>
      <c r="E602" s="86"/>
      <c r="F602" s="139"/>
      <c r="G602" s="201"/>
      <c r="H602" s="168"/>
      <c r="I602" s="87"/>
      <c r="J602" s="140"/>
      <c r="K602" s="140"/>
      <c r="L602" s="85"/>
    </row>
    <row r="603" spans="1:12" ht="24" customHeight="1">
      <c r="A603" s="84">
        <v>539</v>
      </c>
      <c r="B603" s="191"/>
      <c r="C603" s="138"/>
      <c r="D603" s="138"/>
      <c r="E603" s="86"/>
      <c r="F603" s="139"/>
      <c r="G603" s="201"/>
      <c r="H603" s="168"/>
      <c r="I603" s="87"/>
      <c r="J603" s="140"/>
      <c r="K603" s="140"/>
      <c r="L603" s="85"/>
    </row>
    <row r="604" spans="1:12" ht="24" customHeight="1">
      <c r="A604" s="84">
        <v>540</v>
      </c>
      <c r="B604" s="191"/>
      <c r="C604" s="138"/>
      <c r="D604" s="138"/>
      <c r="E604" s="86"/>
      <c r="F604" s="139"/>
      <c r="G604" s="201"/>
      <c r="H604" s="168"/>
      <c r="I604" s="87"/>
      <c r="J604" s="140"/>
      <c r="K604" s="140"/>
      <c r="L604" s="85"/>
    </row>
    <row r="605" spans="1:12" ht="24" customHeight="1">
      <c r="A605" s="84">
        <v>541</v>
      </c>
      <c r="B605" s="191"/>
      <c r="C605" s="138"/>
      <c r="D605" s="138"/>
      <c r="E605" s="86"/>
      <c r="F605" s="139"/>
      <c r="G605" s="201"/>
      <c r="H605" s="168"/>
      <c r="I605" s="87"/>
      <c r="J605" s="140"/>
      <c r="K605" s="140"/>
      <c r="L605" s="85"/>
    </row>
  </sheetData>
  <sheetProtection/>
  <mergeCells count="3">
    <mergeCell ref="A1:L1"/>
    <mergeCell ref="A2:F2"/>
    <mergeCell ref="I2:L2"/>
  </mergeCells>
  <conditionalFormatting sqref="E324:E1194 E4:E43">
    <cfRule type="cellIs" priority="8" dxfId="0" operator="between" stopIfTrue="1">
      <formula>35065</formula>
      <formula>36160</formula>
    </cfRule>
  </conditionalFormatting>
  <conditionalFormatting sqref="E44:E83">
    <cfRule type="cellIs" priority="7" dxfId="0" operator="between" stopIfTrue="1">
      <formula>35065</formula>
      <formula>36160</formula>
    </cfRule>
  </conditionalFormatting>
  <conditionalFormatting sqref="E84:E123">
    <cfRule type="cellIs" priority="6" dxfId="0" operator="between" stopIfTrue="1">
      <formula>35065</formula>
      <formula>36160</formula>
    </cfRule>
  </conditionalFormatting>
  <conditionalFormatting sqref="E124:E163">
    <cfRule type="cellIs" priority="5" dxfId="0" operator="between" stopIfTrue="1">
      <formula>35065</formula>
      <formula>36160</formula>
    </cfRule>
  </conditionalFormatting>
  <conditionalFormatting sqref="E164:E203">
    <cfRule type="cellIs" priority="4" dxfId="0" operator="between" stopIfTrue="1">
      <formula>35065</formula>
      <formula>36160</formula>
    </cfRule>
  </conditionalFormatting>
  <conditionalFormatting sqref="E204:E243">
    <cfRule type="cellIs" priority="3" dxfId="0" operator="between" stopIfTrue="1">
      <formula>35065</formula>
      <formula>36160</formula>
    </cfRule>
  </conditionalFormatting>
  <conditionalFormatting sqref="E244:E283">
    <cfRule type="cellIs" priority="2" dxfId="0" operator="between" stopIfTrue="1">
      <formula>35065</formula>
      <formula>36160</formula>
    </cfRule>
  </conditionalFormatting>
  <conditionalFormatting sqref="E284:E323">
    <cfRule type="cellIs" priority="1" dxfId="0" operator="between" stopIfTrue="1">
      <formula>35065</formula>
      <formula>36160</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3" r:id="rId1"/>
  <rowBreaks count="10" manualBreakCount="10">
    <brk id="83" max="11" man="1"/>
    <brk id="121" max="12" man="1"/>
    <brk id="155" max="12" man="1"/>
    <brk id="177" max="12" man="1"/>
    <brk id="209" max="12" man="1"/>
    <brk id="223" max="12" man="1"/>
    <brk id="245" max="12" man="1"/>
    <brk id="300" max="12" man="1"/>
    <brk id="330" max="12" man="1"/>
    <brk id="418" max="12" man="1"/>
  </rowBreaks>
  <ignoredErrors>
    <ignoredError sqref="I2" unlockedFormula="1"/>
    <ignoredError sqref="J605:L605" numberStoredAsText="1"/>
  </ignoredErrors>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P53"/>
  <sheetViews>
    <sheetView view="pageBreakPreview" zoomScale="60" zoomScalePageLayoutView="0" workbookViewId="0" topLeftCell="A1">
      <selection activeCell="G49" sqref="G49"/>
    </sheetView>
  </sheetViews>
  <sheetFormatPr defaultColWidth="9.140625" defaultRowHeight="12.75"/>
  <cols>
    <col min="2" max="2" width="16.57421875" style="0" hidden="1" customWidth="1"/>
    <col min="4" max="4" width="14.421875" style="0" customWidth="1"/>
    <col min="5" max="5" width="25.57421875" style="0" customWidth="1"/>
    <col min="6" max="6" width="35.8515625" style="0" bestFit="1" customWidth="1"/>
    <col min="7" max="7" width="12.8515625" style="0" customWidth="1"/>
    <col min="9" max="9" width="0" style="0" hidden="1" customWidth="1"/>
    <col min="11" max="11" width="13.140625" style="0" hidden="1" customWidth="1"/>
    <col min="12" max="12" width="10.00390625" style="0" customWidth="1"/>
    <col min="13" max="13" width="17.00390625" style="0" customWidth="1"/>
    <col min="14" max="14" width="25.57421875" style="0" bestFit="1" customWidth="1"/>
    <col min="15" max="15" width="27.421875" style="0" customWidth="1"/>
    <col min="16" max="16" width="14.140625" style="0" customWidth="1"/>
  </cols>
  <sheetData>
    <row r="1" spans="1:16" ht="48" customHeight="1">
      <c r="A1" s="467" t="str">
        <f>('YARIŞMA BİLGİLERİ'!A2)</f>
        <v>Türkiye Atletizm Federasyonu
Ankara Atletizm İl Temsilciliği</v>
      </c>
      <c r="B1" s="467"/>
      <c r="C1" s="467"/>
      <c r="D1" s="467"/>
      <c r="E1" s="467"/>
      <c r="F1" s="467"/>
      <c r="G1" s="467"/>
      <c r="H1" s="467"/>
      <c r="I1" s="467"/>
      <c r="J1" s="467"/>
      <c r="K1" s="467"/>
      <c r="L1" s="467"/>
      <c r="M1" s="467"/>
      <c r="N1" s="467"/>
      <c r="O1" s="467"/>
      <c r="P1" s="467"/>
    </row>
    <row r="2" spans="1:16" ht="18" customHeight="1">
      <c r="A2" s="468" t="str">
        <f>'YARIŞMA BİLGİLERİ'!F19</f>
        <v>1.Lig 1.Kademe Yarışmaları</v>
      </c>
      <c r="B2" s="468"/>
      <c r="C2" s="468"/>
      <c r="D2" s="468"/>
      <c r="E2" s="468"/>
      <c r="F2" s="468"/>
      <c r="G2" s="468"/>
      <c r="H2" s="468"/>
      <c r="I2" s="468"/>
      <c r="J2" s="468"/>
      <c r="K2" s="468"/>
      <c r="L2" s="468"/>
      <c r="M2" s="468"/>
      <c r="N2" s="468"/>
      <c r="O2" s="468"/>
      <c r="P2" s="468"/>
    </row>
    <row r="3" spans="1:16" ht="23.25" customHeight="1">
      <c r="A3" s="469" t="s">
        <v>429</v>
      </c>
      <c r="B3" s="469"/>
      <c r="C3" s="469"/>
      <c r="D3" s="469"/>
      <c r="E3" s="469"/>
      <c r="F3" s="469"/>
      <c r="G3" s="469"/>
      <c r="H3" s="469"/>
      <c r="I3" s="469"/>
      <c r="J3" s="469"/>
      <c r="K3" s="469"/>
      <c r="L3" s="469"/>
      <c r="M3" s="469"/>
      <c r="N3" s="469"/>
      <c r="O3" s="469"/>
      <c r="P3" s="469"/>
    </row>
    <row r="4" spans="1:16" ht="23.25" customHeight="1">
      <c r="A4" s="464" t="s">
        <v>173</v>
      </c>
      <c r="B4" s="464"/>
      <c r="C4" s="464"/>
      <c r="D4" s="464"/>
      <c r="E4" s="464"/>
      <c r="F4" s="464"/>
      <c r="G4" s="464"/>
      <c r="H4" s="234"/>
      <c r="J4" s="464" t="s">
        <v>271</v>
      </c>
      <c r="K4" s="464"/>
      <c r="L4" s="464"/>
      <c r="M4" s="464"/>
      <c r="N4" s="464"/>
      <c r="O4" s="464"/>
      <c r="P4" s="464"/>
    </row>
    <row r="5" spans="1:16" ht="31.5" customHeight="1">
      <c r="A5" s="204" t="s">
        <v>12</v>
      </c>
      <c r="B5" s="204" t="s">
        <v>61</v>
      </c>
      <c r="C5" s="204" t="s">
        <v>60</v>
      </c>
      <c r="D5" s="205" t="s">
        <v>13</v>
      </c>
      <c r="E5" s="206" t="s">
        <v>14</v>
      </c>
      <c r="F5" s="206" t="s">
        <v>423</v>
      </c>
      <c r="G5" s="204" t="s">
        <v>174</v>
      </c>
      <c r="H5" s="234"/>
      <c r="I5" s="374"/>
      <c r="J5" s="204" t="s">
        <v>12</v>
      </c>
      <c r="K5" s="204" t="s">
        <v>61</v>
      </c>
      <c r="L5" s="204" t="s">
        <v>60</v>
      </c>
      <c r="M5" s="205" t="s">
        <v>13</v>
      </c>
      <c r="N5" s="206" t="s">
        <v>14</v>
      </c>
      <c r="O5" s="206" t="s">
        <v>423</v>
      </c>
      <c r="P5" s="204" t="s">
        <v>174</v>
      </c>
    </row>
    <row r="6" spans="1:16" ht="26.25" customHeight="1">
      <c r="A6" s="72">
        <v>1</v>
      </c>
      <c r="B6" s="213" t="s">
        <v>123</v>
      </c>
      <c r="C6" s="331">
        <f>IF(ISERROR(VLOOKUP(B6,'KAYIT LİSTESİ'!$B$4:$H$1183,2,0)),"",(VLOOKUP(B6,'KAYIT LİSTESİ'!$B$4:$H$1183,2,0)))</f>
        <v>0</v>
      </c>
      <c r="D6" s="130">
        <f>IF(ISERROR(VLOOKUP(B6,'KAYIT LİSTESİ'!$B$4:$H$1183,4,0)),"",(VLOOKUP(B6,'KAYIT LİSTESİ'!$B$4:$H$1183,4,0)))</f>
        <v>0</v>
      </c>
      <c r="E6" s="214" t="str">
        <f>IF(ISERROR(VLOOKUP(B6,'KAYIT LİSTESİ'!$B$4:$H$1183,5,0)),"",(VLOOKUP(B6,'KAYIT LİSTESİ'!$B$4:$H$1183,5,0)))</f>
        <v>CEMAL KAZANCIOĞLU</v>
      </c>
      <c r="F6" s="214" t="str">
        <f>IF(ISERROR(VLOOKUP(B6,'KAYIT LİSTESİ'!$B$4:$H$1183,6,0)),"",(VLOOKUP(B6,'KAYIT LİSTESİ'!$B$4:$H$1183,6,0)))</f>
        <v>FERDİ ÜSKÜDAR </v>
      </c>
      <c r="G6" s="131"/>
      <c r="H6" s="235"/>
      <c r="I6" s="72">
        <v>1</v>
      </c>
      <c r="J6" s="72">
        <v>1</v>
      </c>
      <c r="K6" s="213" t="s">
        <v>41</v>
      </c>
      <c r="L6" s="331">
        <f>IF(ISERROR(VLOOKUP(K6,'KAYIT LİSTESİ'!$B$4:$H$1183,2,0)),"",(VLOOKUP(K6,'KAYIT LİSTESİ'!$B$4:$H$1183,2,0)))</f>
      </c>
      <c r="M6" s="130">
        <f>IF(ISERROR(VLOOKUP(K6,'KAYIT LİSTESİ'!$B$4:$H$1183,4,0)),"",(VLOOKUP(K6,'KAYIT LİSTESİ'!$B$4:$H$1183,4,0)))</f>
      </c>
      <c r="N6" s="214">
        <f>IF(ISERROR(VLOOKUP(K6,'KAYIT LİSTESİ'!$B$4:$H$1183,5,0)),"",(VLOOKUP(K6,'KAYIT LİSTESİ'!$B$4:$H$1183,5,0)))</f>
      </c>
      <c r="O6" s="214">
        <f>IF(ISERROR(VLOOKUP(K6,'KAYIT LİSTESİ'!$B$4:$H$1183,6,0)),"",(VLOOKUP(K6,'KAYIT LİSTESİ'!$B$4:$H$1183,6,0)))</f>
      </c>
      <c r="P6" s="131"/>
    </row>
    <row r="7" spans="1:16" ht="26.25" customHeight="1">
      <c r="A7" s="72">
        <v>2</v>
      </c>
      <c r="B7" s="213" t="s">
        <v>124</v>
      </c>
      <c r="C7" s="331">
        <f>IF(ISERROR(VLOOKUP(B7,'KAYIT LİSTESİ'!$B$4:$H$1183,2,0)),"",(VLOOKUP(B7,'KAYIT LİSTESİ'!$B$4:$H$1183,2,0)))</f>
        <v>735</v>
      </c>
      <c r="D7" s="130">
        <f>IF(ISERROR(VLOOKUP(B7,'KAYIT LİSTESİ'!$B$4:$H$1183,4,0)),"",(VLOOKUP(B7,'KAYIT LİSTESİ'!$B$4:$H$1183,4,0)))</f>
        <v>34773</v>
      </c>
      <c r="E7" s="214" t="str">
        <f>IF(ISERROR(VLOOKUP(B7,'KAYIT LİSTESİ'!$B$4:$H$1183,5,0)),"",(VLOOKUP(B7,'KAYIT LİSTESİ'!$B$4:$H$1183,5,0)))</f>
        <v>A. KADİR GÖKALP</v>
      </c>
      <c r="F7" s="214" t="str">
        <f>IF(ISERROR(VLOOKUP(B7,'KAYIT LİSTESİ'!$B$4:$H$1183,6,0)),"",(VLOOKUP(B7,'KAYIT LİSTESİ'!$B$4:$H$1183,6,0)))</f>
        <v>FERDİ DARICA </v>
      </c>
      <c r="G7" s="131"/>
      <c r="H7" s="235"/>
      <c r="I7" s="72">
        <v>2</v>
      </c>
      <c r="J7" s="72">
        <v>2</v>
      </c>
      <c r="K7" s="213" t="s">
        <v>43</v>
      </c>
      <c r="L7" s="331">
        <f>IF(ISERROR(VLOOKUP(K7,'KAYIT LİSTESİ'!$B$4:$H$1183,2,0)),"",(VLOOKUP(K7,'KAYIT LİSTESİ'!$B$4:$H$1183,2,0)))</f>
      </c>
      <c r="M7" s="130">
        <f>IF(ISERROR(VLOOKUP(K7,'KAYIT LİSTESİ'!$B$4:$H$1183,4,0)),"",(VLOOKUP(K7,'KAYIT LİSTESİ'!$B$4:$H$1183,4,0)))</f>
      </c>
      <c r="N7" s="214">
        <f>IF(ISERROR(VLOOKUP(K7,'KAYIT LİSTESİ'!$B$4:$H$1183,5,0)),"",(VLOOKUP(K7,'KAYIT LİSTESİ'!$B$4:$H$1183,5,0)))</f>
      </c>
      <c r="O7" s="214">
        <f>IF(ISERROR(VLOOKUP(K7,'KAYIT LİSTESİ'!$B$4:$H$1183,6,0)),"",(VLOOKUP(K7,'KAYIT LİSTESİ'!$B$4:$H$1183,6,0)))</f>
      </c>
      <c r="P7" s="131"/>
    </row>
    <row r="8" spans="1:16" ht="26.25" customHeight="1">
      <c r="A8" s="72">
        <v>3</v>
      </c>
      <c r="B8" s="213" t="s">
        <v>125</v>
      </c>
      <c r="C8" s="331">
        <f>IF(ISERROR(VLOOKUP(B8,'KAYIT LİSTESİ'!$B$4:$H$1183,2,0)),"",(VLOOKUP(B8,'KAYIT LİSTESİ'!$B$4:$H$1183,2,0)))</f>
        <v>705</v>
      </c>
      <c r="D8" s="130">
        <f>IF(ISERROR(VLOOKUP(B8,'KAYIT LİSTESİ'!$B$4:$H$1183,4,0)),"",(VLOOKUP(B8,'KAYIT LİSTESİ'!$B$4:$H$1183,4,0)))</f>
        <v>33986</v>
      </c>
      <c r="E8" s="214" t="str">
        <f>IF(ISERROR(VLOOKUP(B8,'KAYIT LİSTESİ'!$B$4:$H$1183,5,0)),"",(VLOOKUP(B8,'KAYIT LİSTESİ'!$B$4:$H$1183,5,0)))</f>
        <v>AYKUT HIZLISOY</v>
      </c>
      <c r="F8" s="214" t="str">
        <f>IF(ISERROR(VLOOKUP(B8,'KAYIT LİSTESİ'!$B$4:$H$1183,6,0)),"",(VLOOKUP(B8,'KAYIT LİSTESİ'!$B$4:$H$1183,6,0)))</f>
        <v>MERSİN-MESKİ SPOR</v>
      </c>
      <c r="G8" s="131"/>
      <c r="H8" s="235"/>
      <c r="I8" s="72">
        <v>3</v>
      </c>
      <c r="J8" s="72">
        <v>3</v>
      </c>
      <c r="K8" s="213" t="s">
        <v>44</v>
      </c>
      <c r="L8" s="331">
        <f>IF(ISERROR(VLOOKUP(K8,'KAYIT LİSTESİ'!$B$4:$H$1183,2,0)),"",(VLOOKUP(K8,'KAYIT LİSTESİ'!$B$4:$H$1183,2,0)))</f>
        <v>709</v>
      </c>
      <c r="M8" s="130">
        <f>IF(ISERROR(VLOOKUP(K8,'KAYIT LİSTESİ'!$B$4:$H$1183,4,0)),"",(VLOOKUP(K8,'KAYIT LİSTESİ'!$B$4:$H$1183,4,0)))</f>
        <v>33604</v>
      </c>
      <c r="N8" s="214" t="str">
        <f>IF(ISERROR(VLOOKUP(K8,'KAYIT LİSTESİ'!$B$4:$H$1183,5,0)),"",(VLOOKUP(K8,'KAYIT LİSTESİ'!$B$4:$H$1183,5,0)))</f>
        <v>A.TOLGA SUÖZER</v>
      </c>
      <c r="O8" s="214" t="str">
        <f>IF(ISERROR(VLOOKUP(K8,'KAYIT LİSTESİ'!$B$4:$H$1183,6,0)),"",(VLOOKUP(K8,'KAYIT LİSTESİ'!$B$4:$H$1183,6,0)))</f>
        <v>MERSİN-MESKİ SPOR</v>
      </c>
      <c r="P8" s="131"/>
    </row>
    <row r="9" spans="1:16" ht="26.25" customHeight="1">
      <c r="A9" s="72">
        <v>4</v>
      </c>
      <c r="B9" s="213" t="s">
        <v>126</v>
      </c>
      <c r="C9" s="331">
        <f>IF(ISERROR(VLOOKUP(B9,'KAYIT LİSTESİ'!$B$4:$H$1183,2,0)),"",(VLOOKUP(B9,'KAYIT LİSTESİ'!$B$4:$H$1183,2,0)))</f>
        <v>720</v>
      </c>
      <c r="D9" s="130">
        <f>IF(ISERROR(VLOOKUP(B9,'KAYIT LİSTESİ'!$B$4:$H$1183,4,0)),"",(VLOOKUP(B9,'KAYIT LİSTESİ'!$B$4:$H$1183,4,0)))</f>
        <v>32912</v>
      </c>
      <c r="E9" s="214" t="str">
        <f>IF(ISERROR(VLOOKUP(B9,'KAYIT LİSTESİ'!$B$4:$H$1183,5,0)),"",(VLOOKUP(B9,'KAYIT LİSTESİ'!$B$4:$H$1183,5,0)))</f>
        <v>AHMET İNCEL</v>
      </c>
      <c r="F9" s="214" t="str">
        <f>IF(ISERROR(VLOOKUP(B9,'KAYIT LİSTESİ'!$B$4:$H$1183,6,0)),"",(VLOOKUP(B9,'KAYIT LİSTESİ'!$B$4:$H$1183,6,0)))</f>
        <v>BURSA-BURSASPOR </v>
      </c>
      <c r="G9" s="131"/>
      <c r="H9" s="235"/>
      <c r="I9" s="72">
        <v>4</v>
      </c>
      <c r="J9" s="72">
        <v>4</v>
      </c>
      <c r="K9" s="213" t="s">
        <v>45</v>
      </c>
      <c r="L9" s="331">
        <f>IF(ISERROR(VLOOKUP(K9,'KAYIT LİSTESİ'!$B$4:$H$1183,2,0)),"",(VLOOKUP(K9,'KAYIT LİSTESİ'!$B$4:$H$1183,2,0)))</f>
        <v>731</v>
      </c>
      <c r="M9" s="130">
        <f>IF(ISERROR(VLOOKUP(K9,'KAYIT LİSTESİ'!$B$4:$H$1183,4,0)),"",(VLOOKUP(K9,'KAYIT LİSTESİ'!$B$4:$H$1183,4,0)))</f>
        <v>34754</v>
      </c>
      <c r="N9" s="214" t="str">
        <f>IF(ISERROR(VLOOKUP(K9,'KAYIT LİSTESİ'!$B$4:$H$1183,5,0)),"",(VLOOKUP(K9,'KAYIT LİSTESİ'!$B$4:$H$1183,5,0)))</f>
        <v>SEMİH GÜNCAN</v>
      </c>
      <c r="O9" s="214" t="str">
        <f>IF(ISERROR(VLOOKUP(K9,'KAYIT LİSTESİ'!$B$4:$H$1183,6,0)),"",(VLOOKUP(K9,'KAYIT LİSTESİ'!$B$4:$H$1183,6,0)))</f>
        <v>BURSA-BURSASPOR </v>
      </c>
      <c r="P9" s="131"/>
    </row>
    <row r="10" spans="1:16" ht="26.25" customHeight="1">
      <c r="A10" s="72">
        <v>5</v>
      </c>
      <c r="B10" s="213" t="s">
        <v>127</v>
      </c>
      <c r="C10" s="331">
        <f>IF(ISERROR(VLOOKUP(B10,'KAYIT LİSTESİ'!$B$4:$H$1183,2,0)),"",(VLOOKUP(B10,'KAYIT LİSTESİ'!$B$4:$H$1183,2,0)))</f>
        <v>695</v>
      </c>
      <c r="D10" s="130">
        <f>IF(ISERROR(VLOOKUP(B10,'KAYIT LİSTESİ'!$B$4:$H$1183,4,0)),"",(VLOOKUP(B10,'KAYIT LİSTESİ'!$B$4:$H$1183,4,0)))</f>
        <v>33470</v>
      </c>
      <c r="E10" s="214" t="str">
        <f>IF(ISERROR(VLOOKUP(B10,'KAYIT LİSTESİ'!$B$4:$H$1183,5,0)),"",(VLOOKUP(B10,'KAYIT LİSTESİ'!$B$4:$H$1183,5,0)))</f>
        <v>EBUBEKİR ŞAHİN</v>
      </c>
      <c r="F10" s="214" t="str">
        <f>IF(ISERROR(VLOOKUP(B10,'KAYIT LİSTESİ'!$B$4:$H$1183,6,0)),"",(VLOOKUP(B10,'KAYIT LİSTESİ'!$B$4:$H$1183,6,0)))</f>
        <v>ANKARA-JANDARMA GÜCÜ</v>
      </c>
      <c r="G10" s="131"/>
      <c r="H10" s="235"/>
      <c r="I10" s="72">
        <v>5</v>
      </c>
      <c r="J10" s="72">
        <v>5</v>
      </c>
      <c r="K10" s="213" t="s">
        <v>46</v>
      </c>
      <c r="L10" s="331">
        <f>IF(ISERROR(VLOOKUP(K10,'KAYIT LİSTESİ'!$B$4:$H$1183,2,0)),"",(VLOOKUP(K10,'KAYIT LİSTESİ'!$B$4:$H$1183,2,0)))</f>
        <v>703</v>
      </c>
      <c r="M10" s="130">
        <f>IF(ISERROR(VLOOKUP(K10,'KAYIT LİSTESİ'!$B$4:$H$1183,4,0)),"",(VLOOKUP(K10,'KAYIT LİSTESİ'!$B$4:$H$1183,4,0)))</f>
        <v>32509</v>
      </c>
      <c r="N10" s="214" t="str">
        <f>IF(ISERROR(VLOOKUP(K10,'KAYIT LİSTESİ'!$B$4:$H$1183,5,0)),"",(VLOOKUP(K10,'KAYIT LİSTESİ'!$B$4:$H$1183,5,0)))</f>
        <v>NECMETTİN ATLIHAN</v>
      </c>
      <c r="O10" s="214" t="str">
        <f>IF(ISERROR(VLOOKUP(K10,'KAYIT LİSTESİ'!$B$4:$H$1183,6,0)),"",(VLOOKUP(K10,'KAYIT LİSTESİ'!$B$4:$H$1183,6,0)))</f>
        <v>ANKARA-JANDARMA GÜCÜ</v>
      </c>
      <c r="P10" s="131"/>
    </row>
    <row r="11" spans="1:16" ht="26.25" customHeight="1">
      <c r="A11" s="72">
        <v>6</v>
      </c>
      <c r="B11" s="213" t="s">
        <v>128</v>
      </c>
      <c r="C11" s="331">
        <f>IF(ISERROR(VLOOKUP(B11,'KAYIT LİSTESİ'!$B$4:$H$1183,2,0)),"",(VLOOKUP(B11,'KAYIT LİSTESİ'!$B$4:$H$1183,2,0)))</f>
        <v>685</v>
      </c>
      <c r="D11" s="130">
        <f>IF(ISERROR(VLOOKUP(B11,'KAYIT LİSTESİ'!$B$4:$H$1183,4,0)),"",(VLOOKUP(B11,'KAYIT LİSTESİ'!$B$4:$H$1183,4,0)))</f>
        <v>31427</v>
      </c>
      <c r="E11" s="214" t="str">
        <f>IF(ISERROR(VLOOKUP(B11,'KAYIT LİSTESİ'!$B$4:$H$1183,5,0)),"",(VLOOKUP(B11,'KAYIT LİSTESİ'!$B$4:$H$1183,5,0)))</f>
        <v>MESUT KORKMAZ</v>
      </c>
      <c r="F11" s="214" t="str">
        <f>IF(ISERROR(VLOOKUP(B11,'KAYIT LİSTESİ'!$B$4:$H$1183,6,0)),"",(VLOOKUP(B11,'KAYIT LİSTESİ'!$B$4:$H$1183,6,0)))</f>
        <v>İSTANBUL-ÜSKÜDAR BLD.SP.</v>
      </c>
      <c r="G11" s="131"/>
      <c r="H11" s="235"/>
      <c r="I11" s="72">
        <v>6</v>
      </c>
      <c r="J11" s="72">
        <v>6</v>
      </c>
      <c r="K11" s="213" t="s">
        <v>47</v>
      </c>
      <c r="L11" s="331">
        <f>IF(ISERROR(VLOOKUP(K11,'KAYIT LİSTESİ'!$B$4:$H$1183,2,0)),"",(VLOOKUP(K11,'KAYIT LİSTESİ'!$B$4:$H$1183,2,0)))</f>
        <v>691</v>
      </c>
      <c r="M11" s="130">
        <f>IF(ISERROR(VLOOKUP(K11,'KAYIT LİSTESİ'!$B$4:$H$1183,4,0)),"",(VLOOKUP(K11,'KAYIT LİSTESİ'!$B$4:$H$1183,4,0)))</f>
        <v>33871</v>
      </c>
      <c r="N11" s="214" t="str">
        <f>IF(ISERROR(VLOOKUP(K11,'KAYIT LİSTESİ'!$B$4:$H$1183,5,0)),"",(VLOOKUP(K11,'KAYIT LİSTESİ'!$B$4:$H$1183,5,0)))</f>
        <v>SİNAN HALLAÇ</v>
      </c>
      <c r="O11" s="214" t="str">
        <f>IF(ISERROR(VLOOKUP(K11,'KAYIT LİSTESİ'!$B$4:$H$1183,6,0)),"",(VLOOKUP(K11,'KAYIT LİSTESİ'!$B$4:$H$1183,6,0)))</f>
        <v>İSTANBUL-ÜSKÜDAR BLD.SP.</v>
      </c>
      <c r="P11" s="131"/>
    </row>
    <row r="12" spans="1:16" ht="26.25" customHeight="1">
      <c r="A12" s="72">
        <v>7</v>
      </c>
      <c r="B12" s="213" t="s">
        <v>129</v>
      </c>
      <c r="C12" s="331">
        <f>IF(ISERROR(VLOOKUP(B12,'KAYIT LİSTESİ'!$B$4:$H$1183,2,0)),"",(VLOOKUP(B12,'KAYIT LİSTESİ'!$B$4:$H$1183,2,0)))</f>
        <v>736</v>
      </c>
      <c r="D12" s="130">
        <f>IF(ISERROR(VLOOKUP(B12,'KAYIT LİSTESİ'!$B$4:$H$1183,4,0)),"",(VLOOKUP(B12,'KAYIT LİSTESİ'!$B$4:$H$1183,4,0)))</f>
        <v>34914</v>
      </c>
      <c r="E12" s="214" t="str">
        <f>IF(ISERROR(VLOOKUP(B12,'KAYIT LİSTESİ'!$B$4:$H$1183,5,0)),"",(VLOOKUP(B12,'KAYIT LİSTESİ'!$B$4:$H$1183,5,0)))</f>
        <v>AYKUT AY</v>
      </c>
      <c r="F12" s="214" t="str">
        <f>IF(ISERROR(VLOOKUP(B12,'KAYIT LİSTESİ'!$B$4:$H$1183,6,0)),"",(VLOOKUP(B12,'KAYIT LİSTESİ'!$B$4:$H$1183,6,0)))</f>
        <v>KOCAELİ-DARICA BELEDİYE SP.</v>
      </c>
      <c r="G12" s="131"/>
      <c r="H12" s="235"/>
      <c r="I12" s="72">
        <v>7</v>
      </c>
      <c r="J12" s="72">
        <v>7</v>
      </c>
      <c r="K12" s="213" t="s">
        <v>272</v>
      </c>
      <c r="L12" s="331">
        <f>IF(ISERROR(VLOOKUP(K12,'KAYIT LİSTESİ'!$B$4:$H$1183,2,0)),"",(VLOOKUP(K12,'KAYIT LİSTESİ'!$B$4:$H$1183,2,0)))</f>
        <v>752</v>
      </c>
      <c r="M12" s="130">
        <f>IF(ISERROR(VLOOKUP(K12,'KAYIT LİSTESİ'!$B$4:$H$1183,4,0)),"",(VLOOKUP(K12,'KAYIT LİSTESİ'!$B$4:$H$1183,4,0)))</f>
        <v>34709</v>
      </c>
      <c r="N12" s="214" t="str">
        <f>IF(ISERROR(VLOOKUP(K12,'KAYIT LİSTESİ'!$B$4:$H$1183,5,0)),"",(VLOOKUP(K12,'KAYIT LİSTESİ'!$B$4:$H$1183,5,0)))</f>
        <v>YAKUP ÇALIK</v>
      </c>
      <c r="O12" s="214" t="str">
        <f>IF(ISERROR(VLOOKUP(K12,'KAYIT LİSTESİ'!$B$4:$H$1183,6,0)),"",(VLOOKUP(K12,'KAYIT LİSTESİ'!$B$4:$H$1183,6,0)))</f>
        <v>KOCAELİ-DARICA BELEDİYE SP.</v>
      </c>
      <c r="P12" s="131"/>
    </row>
    <row r="13" spans="1:16" ht="26.25" customHeight="1">
      <c r="A13" s="72">
        <v>8</v>
      </c>
      <c r="B13" s="213" t="s">
        <v>130</v>
      </c>
      <c r="C13" s="331">
        <f>IF(ISERROR(VLOOKUP(B13,'KAYIT LİSTESİ'!$B$4:$H$1183,2,0)),"",(VLOOKUP(B13,'KAYIT LİSTESİ'!$B$4:$H$1183,2,0)))</f>
        <v>0</v>
      </c>
      <c r="D13" s="130">
        <f>IF(ISERROR(VLOOKUP(B13,'KAYIT LİSTESİ'!$B$4:$H$1183,4,0)),"",(VLOOKUP(B13,'KAYIT LİSTESİ'!$B$4:$H$1183,4,0)))</f>
        <v>0</v>
      </c>
      <c r="E13" s="214" t="str">
        <f>IF(ISERROR(VLOOKUP(B13,'KAYIT LİSTESİ'!$B$4:$H$1183,5,0)),"",(VLOOKUP(B13,'KAYIT LİSTESİ'!$B$4:$H$1183,5,0)))</f>
        <v>OKAN KAMIŞ</v>
      </c>
      <c r="F13" s="214" t="str">
        <f>IF(ISERROR(VLOOKUP(B13,'KAYIT LİSTESİ'!$B$4:$H$1183,6,0)),"",(VLOOKUP(B13,'KAYIT LİSTESİ'!$B$4:$H$1183,6,0)))</f>
        <v>FERDİ ANKARA KARAGÜCÜ </v>
      </c>
      <c r="G13" s="131"/>
      <c r="H13" s="235"/>
      <c r="I13" s="72">
        <v>8</v>
      </c>
      <c r="J13" s="72">
        <v>8</v>
      </c>
      <c r="K13" s="213" t="s">
        <v>273</v>
      </c>
      <c r="L13" s="331">
        <f>IF(ISERROR(VLOOKUP(K13,'KAYIT LİSTESİ'!$B$4:$H$1183,2,0)),"",(VLOOKUP(K13,'KAYIT LİSTESİ'!$B$4:$H$1183,2,0)))</f>
      </c>
      <c r="M13" s="130">
        <f>IF(ISERROR(VLOOKUP(K13,'KAYIT LİSTESİ'!$B$4:$H$1183,4,0)),"",(VLOOKUP(K13,'KAYIT LİSTESİ'!$B$4:$H$1183,4,0)))</f>
      </c>
      <c r="N13" s="214">
        <f>IF(ISERROR(VLOOKUP(K13,'KAYIT LİSTESİ'!$B$4:$H$1183,5,0)),"",(VLOOKUP(K13,'KAYIT LİSTESİ'!$B$4:$H$1183,5,0)))</f>
      </c>
      <c r="O13" s="214">
        <f>IF(ISERROR(VLOOKUP(K13,'KAYIT LİSTESİ'!$B$4:$H$1183,6,0)),"",(VLOOKUP(K13,'KAYIT LİSTESİ'!$B$4:$H$1183,6,0)))</f>
      </c>
      <c r="P13" s="131"/>
    </row>
    <row r="14" spans="1:16" ht="26.25" customHeight="1">
      <c r="A14" s="465" t="s">
        <v>393</v>
      </c>
      <c r="B14" s="465"/>
      <c r="C14" s="465"/>
      <c r="D14" s="465"/>
      <c r="E14" s="465"/>
      <c r="F14" s="465"/>
      <c r="G14" s="465"/>
      <c r="H14" s="236"/>
      <c r="J14" s="470" t="s">
        <v>175</v>
      </c>
      <c r="K14" s="470"/>
      <c r="L14" s="470"/>
      <c r="M14" s="470"/>
      <c r="N14" s="470"/>
      <c r="O14" s="470"/>
      <c r="P14" s="470"/>
    </row>
    <row r="15" spans="1:16" ht="26.25" customHeight="1">
      <c r="A15" s="204" t="s">
        <v>12</v>
      </c>
      <c r="B15" s="204" t="s">
        <v>61</v>
      </c>
      <c r="C15" s="204" t="s">
        <v>60</v>
      </c>
      <c r="D15" s="205" t="s">
        <v>13</v>
      </c>
      <c r="E15" s="206" t="s">
        <v>14</v>
      </c>
      <c r="F15" s="206" t="s">
        <v>423</v>
      </c>
      <c r="G15" s="204" t="s">
        <v>174</v>
      </c>
      <c r="H15" s="237"/>
      <c r="J15" s="376" t="s">
        <v>6</v>
      </c>
      <c r="K15" s="466"/>
      <c r="L15" s="376" t="s">
        <v>59</v>
      </c>
      <c r="M15" s="376" t="s">
        <v>21</v>
      </c>
      <c r="N15" s="376" t="s">
        <v>7</v>
      </c>
      <c r="O15" s="376" t="s">
        <v>423</v>
      </c>
      <c r="P15" s="376" t="s">
        <v>174</v>
      </c>
    </row>
    <row r="16" spans="1:16" ht="26.25" customHeight="1">
      <c r="A16" s="22">
        <v>1</v>
      </c>
      <c r="B16" s="23" t="s">
        <v>394</v>
      </c>
      <c r="C16" s="333">
        <f>IF(ISERROR(VLOOKUP(B16,'KAYIT LİSTESİ'!$B$4:$H$1183,2,0)),"",(VLOOKUP(B16,'KAYIT LİSTESİ'!$B$4:$H$1183,2,0)))</f>
      </c>
      <c r="D16" s="25">
        <f>IF(ISERROR(VLOOKUP(B16,'KAYIT LİSTESİ'!$B$4:$H$1183,4,0)),"",(VLOOKUP(B16,'KAYIT LİSTESİ'!$B$4:$H$1183,4,0)))</f>
      </c>
      <c r="E16" s="51">
        <f>IF(ISERROR(VLOOKUP(B16,'KAYIT LİSTESİ'!$B$4:$H$1183,5,0)),"",(VLOOKUP(B16,'KAYIT LİSTESİ'!$B$4:$H$1183,5,0)))</f>
      </c>
      <c r="F16" s="51">
        <f>IF(ISERROR(VLOOKUP(B16,'KAYIT LİSTESİ'!$B$4:$H$1183,6,0)),"",(VLOOKUP(B16,'KAYIT LİSTESİ'!$B$4:$H$1183,6,0)))</f>
      </c>
      <c r="G16" s="26"/>
      <c r="H16" s="238"/>
      <c r="J16" s="72">
        <v>1</v>
      </c>
      <c r="K16" s="466"/>
      <c r="L16" s="334">
        <f>IF(ISERROR(VLOOKUP(K17,'KAYIT LİSTESİ'!$B$4:$H$1183,2,0)),"",(VLOOKUP(K17,'KAYIT LİSTESİ'!$B$4:$H$1183,2,0)))</f>
        <v>751</v>
      </c>
      <c r="M16" s="215">
        <f>IF(ISERROR(VLOOKUP(K17,'KAYIT LİSTESİ'!$B$4:$H$1183,4,0)),"",(VLOOKUP(K17,'KAYIT LİSTESİ'!$B$4:$H$1183,4,0)))</f>
        <v>35222</v>
      </c>
      <c r="N16" s="240" t="str">
        <f>IF(ISERROR(VLOOKUP(K17,'KAYIT LİSTESİ'!$B$4:$H$1183,5,0)),"",(VLOOKUP(K17,'KAYIT LİSTESİ'!$B$4:$H$1183,5,0)))</f>
        <v>TUNAHAN DURMAZ</v>
      </c>
      <c r="O16" s="240" t="str">
        <f>IF(ISERROR(VLOOKUP(K17,'KAYIT LİSTESİ'!$B$4:$H$1183,6,0)),"",(VLOOKUP(K17,'KAYIT LİSTESİ'!$B$4:$H$1183,6,0)))</f>
        <v>KOCAELİ-DARICA BELEDİYE SP.</v>
      </c>
      <c r="P16" s="216"/>
    </row>
    <row r="17" spans="1:16" ht="26.25" customHeight="1">
      <c r="A17" s="22">
        <v>2</v>
      </c>
      <c r="B17" s="23" t="s">
        <v>395</v>
      </c>
      <c r="C17" s="333">
        <f>IF(ISERROR(VLOOKUP(B17,'KAYIT LİSTESİ'!$B$4:$H$1183,2,0)),"",(VLOOKUP(B17,'KAYIT LİSTESİ'!$B$4:$H$1183,2,0)))</f>
      </c>
      <c r="D17" s="25">
        <f>IF(ISERROR(VLOOKUP(B17,'KAYIT LİSTESİ'!$B$4:$H$1183,4,0)),"",(VLOOKUP(B17,'KAYIT LİSTESİ'!$B$4:$H$1183,4,0)))</f>
      </c>
      <c r="E17" s="51">
        <f>IF(ISERROR(VLOOKUP(B17,'KAYIT LİSTESİ'!$B$4:$H$1183,5,0)),"",(VLOOKUP(B17,'KAYIT LİSTESİ'!$B$4:$H$1183,5,0)))</f>
      </c>
      <c r="F17" s="51">
        <f>IF(ISERROR(VLOOKUP(B17,'KAYIT LİSTESİ'!$B$4:$H$1183,6,0)),"",(VLOOKUP(B17,'KAYIT LİSTESİ'!$B$4:$H$1183,6,0)))</f>
      </c>
      <c r="G17" s="26"/>
      <c r="H17" s="239"/>
      <c r="J17" s="72">
        <v>2</v>
      </c>
      <c r="K17" s="213" t="s">
        <v>285</v>
      </c>
      <c r="L17" s="334">
        <f>IF(ISERROR(VLOOKUP(K18,'KAYIT LİSTESİ'!$B$4:$H$1183,2,0)),"",(VLOOKUP(K18,'KAYIT LİSTESİ'!$B$4:$H$1183,2,0)))</f>
        <v>716</v>
      </c>
      <c r="M17" s="215">
        <f>IF(ISERROR(VLOOKUP(K18,'KAYIT LİSTESİ'!$B$4:$H$1183,4,0)),"",(VLOOKUP(K18,'KAYIT LİSTESİ'!$B$4:$H$1183,4,0)))</f>
        <v>34814</v>
      </c>
      <c r="N17" s="240" t="str">
        <f>IF(ISERROR(VLOOKUP(K18,'KAYIT LİSTESİ'!$B$4:$H$1183,5,0)),"",(VLOOKUP(K18,'KAYIT LİSTESİ'!$B$4:$H$1183,5,0)))</f>
        <v>SEMİH İLHAN</v>
      </c>
      <c r="O17" s="240" t="str">
        <f>IF(ISERROR(VLOOKUP(K18,'KAYIT LİSTESİ'!$B$4:$H$1183,6,0)),"",(VLOOKUP(K18,'KAYIT LİSTESİ'!$B$4:$H$1183,6,0)))</f>
        <v>MERSİN-MESKİ SPOR</v>
      </c>
      <c r="P17" s="216"/>
    </row>
    <row r="18" spans="1:16" ht="26.25" customHeight="1">
      <c r="A18" s="22">
        <v>3</v>
      </c>
      <c r="B18" s="23" t="s">
        <v>396</v>
      </c>
      <c r="C18" s="333">
        <f>IF(ISERROR(VLOOKUP(B18,'KAYIT LİSTESİ'!$B$4:$H$1183,2,0)),"",(VLOOKUP(B18,'KAYIT LİSTESİ'!$B$4:$H$1183,2,0)))</f>
        <v>711</v>
      </c>
      <c r="D18" s="25">
        <f>IF(ISERROR(VLOOKUP(B18,'KAYIT LİSTESİ'!$B$4:$H$1183,4,0)),"",(VLOOKUP(B18,'KAYIT LİSTESİ'!$B$4:$H$1183,4,0)))</f>
        <v>31732</v>
      </c>
      <c r="E18" s="51" t="str">
        <f>IF(ISERROR(VLOOKUP(B18,'KAYIT LİSTESİ'!$B$4:$H$1183,5,0)),"",(VLOOKUP(B18,'KAYIT LİSTESİ'!$B$4:$H$1183,5,0)))</f>
        <v>HİKMET TUĞSUZ</v>
      </c>
      <c r="F18" s="51" t="str">
        <f>IF(ISERROR(VLOOKUP(B18,'KAYIT LİSTESİ'!$B$4:$H$1183,6,0)),"",(VLOOKUP(B18,'KAYIT LİSTESİ'!$B$4:$H$1183,6,0)))</f>
        <v>MERSİN-MESKİ SPOR</v>
      </c>
      <c r="G18" s="26"/>
      <c r="H18" s="239"/>
      <c r="J18" s="72">
        <v>3</v>
      </c>
      <c r="K18" s="213" t="s">
        <v>286</v>
      </c>
      <c r="L18" s="334">
        <f>IF(ISERROR(VLOOKUP(K19,'KAYIT LİSTESİ'!$B$4:$H$1183,2,0)),"",(VLOOKUP(K19,'KAYIT LİSTESİ'!$B$4:$H$1183,2,0)))</f>
        <v>692</v>
      </c>
      <c r="M18" s="215">
        <f>IF(ISERROR(VLOOKUP(K19,'KAYIT LİSTESİ'!$B$4:$H$1183,4,0)),"",(VLOOKUP(K19,'KAYIT LİSTESİ'!$B$4:$H$1183,4,0)))</f>
        <v>35094</v>
      </c>
      <c r="N18" s="240" t="str">
        <f>IF(ISERROR(VLOOKUP(K19,'KAYIT LİSTESİ'!$B$4:$H$1183,5,0)),"",(VLOOKUP(K19,'KAYIT LİSTESİ'!$B$4:$H$1183,5,0)))</f>
        <v>YAĞIZ ERDOĞAN</v>
      </c>
      <c r="O18" s="240" t="str">
        <f>IF(ISERROR(VLOOKUP(K19,'KAYIT LİSTESİ'!$B$4:$H$1183,6,0)),"",(VLOOKUP(K19,'KAYIT LİSTESİ'!$B$4:$H$1183,6,0)))</f>
        <v>İSTANBUL-ÜSKÜDAR BLD.SP.</v>
      </c>
      <c r="P18" s="216"/>
    </row>
    <row r="19" spans="1:16" ht="26.25" customHeight="1">
      <c r="A19" s="22">
        <v>4</v>
      </c>
      <c r="B19" s="23" t="s">
        <v>397</v>
      </c>
      <c r="C19" s="333">
        <f>IF(ISERROR(VLOOKUP(B19,'KAYIT LİSTESİ'!$B$4:$H$1183,2,0)),"",(VLOOKUP(B19,'KAYIT LİSTESİ'!$B$4:$H$1183,2,0)))</f>
        <v>732</v>
      </c>
      <c r="D19" s="25">
        <f>IF(ISERROR(VLOOKUP(B19,'KAYIT LİSTESİ'!$B$4:$H$1183,4,0)),"",(VLOOKUP(B19,'KAYIT LİSTESİ'!$B$4:$H$1183,4,0)))</f>
        <v>31248</v>
      </c>
      <c r="E19" s="51" t="str">
        <f>IF(ISERROR(VLOOKUP(B19,'KAYIT LİSTESİ'!$B$4:$H$1183,5,0)),"",(VLOOKUP(B19,'KAYIT LİSTESİ'!$B$4:$H$1183,5,0)))</f>
        <v>SERDAR DEMİRCİ</v>
      </c>
      <c r="F19" s="51" t="str">
        <f>IF(ISERROR(VLOOKUP(B19,'KAYIT LİSTESİ'!$B$4:$H$1183,6,0)),"",(VLOOKUP(B19,'KAYIT LİSTESİ'!$B$4:$H$1183,6,0)))</f>
        <v>BURSA-BURSASPOR </v>
      </c>
      <c r="G19" s="26"/>
      <c r="H19" s="239"/>
      <c r="J19" s="72">
        <v>4</v>
      </c>
      <c r="K19" s="213" t="s">
        <v>287</v>
      </c>
      <c r="L19" s="334">
        <f>IF(ISERROR(VLOOKUP(K20,'KAYIT LİSTESİ'!$B$4:$H$1183,2,0)),"",(VLOOKUP(K20,'KAYIT LİSTESİ'!$B$4:$H$1183,2,0)))</f>
        <v>697</v>
      </c>
      <c r="M19" s="215">
        <f>IF(ISERROR(VLOOKUP(K20,'KAYIT LİSTESİ'!$B$4:$H$1183,4,0)),"",(VLOOKUP(K20,'KAYIT LİSTESİ'!$B$4:$H$1183,4,0)))</f>
        <v>31185</v>
      </c>
      <c r="N19" s="240" t="str">
        <f>IF(ISERROR(VLOOKUP(K20,'KAYIT LİSTESİ'!$B$4:$H$1183,5,0)),"",(VLOOKUP(K20,'KAYIT LİSTESİ'!$B$4:$H$1183,5,0)))</f>
        <v>FEVZİ BAYRAK</v>
      </c>
      <c r="O19" s="240" t="str">
        <f>IF(ISERROR(VLOOKUP(K20,'KAYIT LİSTESİ'!$B$4:$H$1183,6,0)),"",(VLOOKUP(K20,'KAYIT LİSTESİ'!$B$4:$H$1183,6,0)))</f>
        <v>ANKARA-JANDARMA GÜCÜ</v>
      </c>
      <c r="P19" s="216"/>
    </row>
    <row r="20" spans="1:16" ht="26.25" customHeight="1">
      <c r="A20" s="22">
        <v>5</v>
      </c>
      <c r="B20" s="23" t="s">
        <v>398</v>
      </c>
      <c r="C20" s="333">
        <f>IF(ISERROR(VLOOKUP(B20,'KAYIT LİSTESİ'!$B$4:$H$1183,2,0)),"",(VLOOKUP(B20,'KAYIT LİSTESİ'!$B$4:$H$1183,2,0)))</f>
        <v>696</v>
      </c>
      <c r="D20" s="25">
        <f>IF(ISERROR(VLOOKUP(B20,'KAYIT LİSTESİ'!$B$4:$H$1183,4,0)),"",(VLOOKUP(B20,'KAYIT LİSTESİ'!$B$4:$H$1183,4,0)))</f>
        <v>33521</v>
      </c>
      <c r="E20" s="51" t="str">
        <f>IF(ISERROR(VLOOKUP(B20,'KAYIT LİSTESİ'!$B$4:$H$1183,5,0)),"",(VLOOKUP(B20,'KAYIT LİSTESİ'!$B$4:$H$1183,5,0)))</f>
        <v>ERDOĞAN GEDİK</v>
      </c>
      <c r="F20" s="51" t="str">
        <f>IF(ISERROR(VLOOKUP(B20,'KAYIT LİSTESİ'!$B$4:$H$1183,6,0)),"",(VLOOKUP(B20,'KAYIT LİSTESİ'!$B$4:$H$1183,6,0)))</f>
        <v>ANKARA-JANDARMA GÜCÜ</v>
      </c>
      <c r="G20" s="26"/>
      <c r="H20" s="239"/>
      <c r="J20" s="72">
        <v>5</v>
      </c>
      <c r="K20" s="213" t="s">
        <v>288</v>
      </c>
      <c r="L20" s="334">
        <f>IF(ISERROR(VLOOKUP(K21,'KAYIT LİSTESİ'!$B$4:$H$1183,2,0)),"",(VLOOKUP(K21,'KAYIT LİSTESİ'!$B$4:$H$1183,2,0)))</f>
        <v>728</v>
      </c>
      <c r="M20" s="215">
        <f>IF(ISERROR(VLOOKUP(K21,'KAYIT LİSTESİ'!$B$4:$H$1183,4,0)),"",(VLOOKUP(K21,'KAYIT LİSTESİ'!$B$4:$H$1183,4,0)))</f>
        <v>35449</v>
      </c>
      <c r="N20" s="240" t="str">
        <f>IF(ISERROR(VLOOKUP(K21,'KAYIT LİSTESİ'!$B$4:$H$1183,5,0)),"",(VLOOKUP(K21,'KAYIT LİSTESİ'!$B$4:$H$1183,5,0)))</f>
        <v>METİN DOĞU</v>
      </c>
      <c r="O20" s="240" t="str">
        <f>IF(ISERROR(VLOOKUP(K21,'KAYIT LİSTESİ'!$B$4:$H$1183,6,0)),"",(VLOOKUP(K21,'KAYIT LİSTESİ'!$B$4:$H$1183,6,0)))</f>
        <v>BURSA-BURSASPOR </v>
      </c>
      <c r="P20" s="216"/>
    </row>
    <row r="21" spans="1:16" ht="26.25" customHeight="1">
      <c r="A21" s="22">
        <v>6</v>
      </c>
      <c r="B21" s="23" t="s">
        <v>399</v>
      </c>
      <c r="C21" s="333">
        <f>IF(ISERROR(VLOOKUP(B21,'KAYIT LİSTESİ'!$B$4:$H$1183,2,0)),"",(VLOOKUP(B21,'KAYIT LİSTESİ'!$B$4:$H$1183,2,0)))</f>
        <v>689</v>
      </c>
      <c r="D21" s="25">
        <f>IF(ISERROR(VLOOKUP(B21,'KAYIT LİSTESİ'!$B$4:$H$1183,4,0)),"",(VLOOKUP(B21,'KAYIT LİSTESİ'!$B$4:$H$1183,4,0)))</f>
        <v>33185</v>
      </c>
      <c r="E21" s="51" t="str">
        <f>IF(ISERROR(VLOOKUP(B21,'KAYIT LİSTESİ'!$B$4:$H$1183,5,0)),"",(VLOOKUP(B21,'KAYIT LİSTESİ'!$B$4:$H$1183,5,0)))</f>
        <v>OBEN BENOL MUMCUOĞLU</v>
      </c>
      <c r="F21" s="51" t="str">
        <f>IF(ISERROR(VLOOKUP(B21,'KAYIT LİSTESİ'!$B$4:$H$1183,6,0)),"",(VLOOKUP(B21,'KAYIT LİSTESİ'!$B$4:$H$1183,6,0)))</f>
        <v>İSTANBUL-ÜSKÜDAR BLD.SP.</v>
      </c>
      <c r="G21" s="26"/>
      <c r="H21" s="239"/>
      <c r="J21" s="72">
        <v>6</v>
      </c>
      <c r="K21" s="213" t="s">
        <v>289</v>
      </c>
      <c r="L21" s="334">
        <f>IF(ISERROR(VLOOKUP(K22,'KAYIT LİSTESİ'!$B$4:$H$1183,2,0)),"",(VLOOKUP(K22,'KAYIT LİSTESİ'!$B$4:$H$1183,2,0)))</f>
      </c>
      <c r="M21" s="215">
        <f>IF(ISERROR(VLOOKUP(K22,'KAYIT LİSTESİ'!$B$4:$H$1183,4,0)),"",(VLOOKUP(K22,'KAYIT LİSTESİ'!$B$4:$H$1183,4,0)))</f>
      </c>
      <c r="N21" s="240">
        <f>IF(ISERROR(VLOOKUP(K22,'KAYIT LİSTESİ'!$B$4:$H$1183,5,0)),"",(VLOOKUP(K22,'KAYIT LİSTESİ'!$B$4:$H$1183,5,0)))</f>
      </c>
      <c r="O21" s="240">
        <f>IF(ISERROR(VLOOKUP(K22,'KAYIT LİSTESİ'!$B$4:$H$1183,6,0)),"",(VLOOKUP(K22,'KAYIT LİSTESİ'!$B$4:$H$1183,6,0)))</f>
      </c>
      <c r="P21" s="216"/>
    </row>
    <row r="22" spans="1:16" ht="26.25" customHeight="1">
      <c r="A22" s="22">
        <v>7</v>
      </c>
      <c r="B22" s="23" t="s">
        <v>400</v>
      </c>
      <c r="C22" s="333">
        <f>IF(ISERROR(VLOOKUP(B22,'KAYIT LİSTESİ'!$B$4:$H$1183,2,0)),"",(VLOOKUP(B22,'KAYIT LİSTESİ'!$B$4:$H$1183,2,0)))</f>
        <v>744</v>
      </c>
      <c r="D22" s="25">
        <f>IF(ISERROR(VLOOKUP(B22,'KAYIT LİSTESİ'!$B$4:$H$1183,4,0)),"",(VLOOKUP(B22,'KAYIT LİSTESİ'!$B$4:$H$1183,4,0)))</f>
        <v>35226</v>
      </c>
      <c r="E22" s="51" t="str">
        <f>IF(ISERROR(VLOOKUP(B22,'KAYIT LİSTESİ'!$B$4:$H$1183,5,0)),"",(VLOOKUP(B22,'KAYIT LİSTESİ'!$B$4:$H$1183,5,0)))</f>
        <v>HÜSEYİN KILIÇ</v>
      </c>
      <c r="F22" s="51" t="str">
        <f>IF(ISERROR(VLOOKUP(B22,'KAYIT LİSTESİ'!$B$4:$H$1183,6,0)),"",(VLOOKUP(B22,'KAYIT LİSTESİ'!$B$4:$H$1183,6,0)))</f>
        <v>KOCAELİ-DARICA BELEDİYE SP.</v>
      </c>
      <c r="G22" s="26"/>
      <c r="H22" s="239"/>
      <c r="J22" s="72">
        <v>7</v>
      </c>
      <c r="K22" s="213" t="s">
        <v>290</v>
      </c>
      <c r="L22" s="334">
        <f>IF(ISERROR(VLOOKUP(K23,'KAYIT LİSTESİ'!$B$4:$H$1183,2,0)),"",(VLOOKUP(K23,'KAYIT LİSTESİ'!$B$4:$H$1183,2,0)))</f>
      </c>
      <c r="M22" s="215">
        <f>IF(ISERROR(VLOOKUP(K23,'KAYIT LİSTESİ'!$B$4:$H$1183,4,0)),"",(VLOOKUP(K23,'KAYIT LİSTESİ'!$B$4:$H$1183,4,0)))</f>
      </c>
      <c r="N22" s="240">
        <f>IF(ISERROR(VLOOKUP(K23,'KAYIT LİSTESİ'!$B$4:$H$1183,5,0)),"",(VLOOKUP(K23,'KAYIT LİSTESİ'!$B$4:$H$1183,5,0)))</f>
      </c>
      <c r="O22" s="240">
        <f>IF(ISERROR(VLOOKUP(K23,'KAYIT LİSTESİ'!$B$4:$H$1183,6,0)),"",(VLOOKUP(K23,'KAYIT LİSTESİ'!$B$4:$H$1183,6,0)))</f>
      </c>
      <c r="P22" s="216"/>
    </row>
    <row r="23" spans="1:16" ht="26.25" customHeight="1">
      <c r="A23" s="22">
        <v>8</v>
      </c>
      <c r="B23" s="23" t="s">
        <v>401</v>
      </c>
      <c r="C23" s="333">
        <f>IF(ISERROR(VLOOKUP(B23,'KAYIT LİSTESİ'!$B$4:$H$1183,2,0)),"",(VLOOKUP(B23,'KAYIT LİSTESİ'!$B$4:$H$1183,2,0)))</f>
      </c>
      <c r="D23" s="25">
        <f>IF(ISERROR(VLOOKUP(B23,'KAYIT LİSTESİ'!$B$4:$H$1183,4,0)),"",(VLOOKUP(B23,'KAYIT LİSTESİ'!$B$4:$H$1183,4,0)))</f>
      </c>
      <c r="E23" s="51">
        <f>IF(ISERROR(VLOOKUP(B23,'KAYIT LİSTESİ'!$B$4:$H$1183,5,0)),"",(VLOOKUP(B23,'KAYIT LİSTESİ'!$B$4:$H$1183,5,0)))</f>
      </c>
      <c r="F23" s="51">
        <f>IF(ISERROR(VLOOKUP(B23,'KAYIT LİSTESİ'!$B$4:$H$1183,6,0)),"",(VLOOKUP(B23,'KAYIT LİSTESİ'!$B$4:$H$1183,6,0)))</f>
      </c>
      <c r="G23" s="26"/>
      <c r="H23" s="239"/>
      <c r="J23" s="72">
        <v>8</v>
      </c>
      <c r="K23" s="213" t="s">
        <v>291</v>
      </c>
      <c r="L23" s="334">
        <f>IF(ISERROR(VLOOKUP(K24,'KAYIT LİSTESİ'!$B$4:$H$1183,2,0)),"",(VLOOKUP(K24,'KAYIT LİSTESİ'!$B$4:$H$1183,2,0)))</f>
      </c>
      <c r="M23" s="215">
        <f>IF(ISERROR(VLOOKUP(K24,'KAYIT LİSTESİ'!$B$4:$H$1183,4,0)),"",(VLOOKUP(K24,'KAYIT LİSTESİ'!$B$4:$H$1183,4,0)))</f>
      </c>
      <c r="N23" s="240">
        <f>IF(ISERROR(VLOOKUP(K24,'KAYIT LİSTESİ'!$B$4:$H$1183,5,0)),"",(VLOOKUP(K24,'KAYIT LİSTESİ'!$B$4:$H$1183,5,0)))</f>
      </c>
      <c r="O23" s="240">
        <f>IF(ISERROR(VLOOKUP(K24,'KAYIT LİSTESİ'!$B$4:$H$1183,6,0)),"",(VLOOKUP(K24,'KAYIT LİSTESİ'!$B$4:$H$1183,6,0)))</f>
      </c>
      <c r="P23" s="216"/>
    </row>
    <row r="24" spans="1:16" ht="26.25" customHeight="1">
      <c r="A24" s="465" t="s">
        <v>240</v>
      </c>
      <c r="B24" s="465"/>
      <c r="C24" s="465"/>
      <c r="D24" s="465"/>
      <c r="E24" s="465"/>
      <c r="F24" s="465"/>
      <c r="G24" s="465"/>
      <c r="H24" s="239"/>
      <c r="J24" s="463" t="s">
        <v>241</v>
      </c>
      <c r="K24" s="463"/>
      <c r="L24" s="463"/>
      <c r="M24" s="463"/>
      <c r="N24" s="463"/>
      <c r="O24" s="463"/>
      <c r="P24" s="463"/>
    </row>
    <row r="25" spans="1:16" ht="26.25" customHeight="1">
      <c r="A25" s="204" t="s">
        <v>12</v>
      </c>
      <c r="B25" s="204" t="s">
        <v>61</v>
      </c>
      <c r="C25" s="204" t="s">
        <v>60</v>
      </c>
      <c r="D25" s="205" t="s">
        <v>13</v>
      </c>
      <c r="E25" s="206" t="s">
        <v>14</v>
      </c>
      <c r="F25" s="206" t="s">
        <v>423</v>
      </c>
      <c r="G25" s="207" t="s">
        <v>174</v>
      </c>
      <c r="H25" s="237"/>
      <c r="J25" s="376" t="s">
        <v>6</v>
      </c>
      <c r="K25" s="375"/>
      <c r="L25" s="376" t="s">
        <v>59</v>
      </c>
      <c r="M25" s="376" t="s">
        <v>21</v>
      </c>
      <c r="N25" s="376" t="s">
        <v>7</v>
      </c>
      <c r="O25" s="376" t="s">
        <v>423</v>
      </c>
      <c r="P25" s="376" t="s">
        <v>174</v>
      </c>
    </row>
    <row r="26" spans="1:16" ht="26.25" customHeight="1">
      <c r="A26" s="22">
        <v>1</v>
      </c>
      <c r="B26" s="23" t="s">
        <v>184</v>
      </c>
      <c r="C26" s="332">
        <f>IF(ISERROR(VLOOKUP(B26,'KAYIT LİSTESİ'!$B$4:$H$1183,2,0)),"",(VLOOKUP(B26,'KAYIT LİSTESİ'!$B$4:$H$1183,2,0)))</f>
      </c>
      <c r="D26" s="25">
        <f>IF(ISERROR(VLOOKUP(B26,'KAYIT LİSTESİ'!$B$4:$H$1183,4,0)),"",(VLOOKUP(B26,'KAYIT LİSTESİ'!$B$4:$H$1183,4,0)))</f>
      </c>
      <c r="E26" s="51">
        <f>IF(ISERROR(VLOOKUP(B26,'KAYIT LİSTESİ'!$B$4:$H$1183,5,0)),"",(VLOOKUP(B26,'KAYIT LİSTESİ'!$B$4:$H$1183,5,0)))</f>
      </c>
      <c r="F26" s="51">
        <f>IF(ISERROR(VLOOKUP(B26,'KAYIT LİSTESİ'!$B$4:$H$1183,6,0)),"",(VLOOKUP(B26,'KAYIT LİSTESİ'!$B$4:$H$1183,6,0)))</f>
      </c>
      <c r="G26" s="175"/>
      <c r="H26" s="238"/>
      <c r="J26" s="100">
        <v>1</v>
      </c>
      <c r="K26" s="466"/>
      <c r="L26" s="318">
        <f>IF(ISERROR(VLOOKUP(K28,'KAYIT LİSTESİ'!$B$4:$H$1183,2,0)),"",(VLOOKUP(K28,'KAYIT LİSTESİ'!$B$4:$H$1183,2,0)))</f>
        <v>738</v>
      </c>
      <c r="M26" s="102">
        <f>IF(ISERROR(VLOOKUP(K28,'KAYIT LİSTESİ'!$B$4:$H$1183,4,0)),"",(VLOOKUP(K28,'KAYIT LİSTESİ'!$B$4:$H$1183,4,0)))</f>
        <v>34405</v>
      </c>
      <c r="N26" s="185" t="str">
        <f>IF(ISERROR(VLOOKUP(K28,'KAYIT LİSTESİ'!$B$4:$H$1183,5,0)),"",(VLOOKUP(K28,'KAYIT LİSTESİ'!$B$4:$H$1183,5,0)))</f>
        <v>BENHUR ÖZİPEK</v>
      </c>
      <c r="O26" s="185" t="str">
        <f>IF(ISERROR(VLOOKUP(K28,'KAYIT LİSTESİ'!$B$4:$H$1183,6,0)),"",(VLOOKUP(K28,'KAYIT LİSTESİ'!$B$4:$H$1183,6,0)))</f>
        <v>KOCAELİ-DARICA BELEDİYE SP.</v>
      </c>
      <c r="P26" s="216"/>
    </row>
    <row r="27" spans="1:16" ht="26.25" customHeight="1">
      <c r="A27" s="22">
        <v>2</v>
      </c>
      <c r="B27" s="23" t="s">
        <v>185</v>
      </c>
      <c r="C27" s="332">
        <f>IF(ISERROR(VLOOKUP(B27,'KAYIT LİSTESİ'!$B$4:$H$1183,2,0)),"",(VLOOKUP(B27,'KAYIT LİSTESİ'!$B$4:$H$1183,2,0)))</f>
      </c>
      <c r="D27" s="25">
        <f>IF(ISERROR(VLOOKUP(B27,'KAYIT LİSTESİ'!$B$4:$H$1183,4,0)),"",(VLOOKUP(B27,'KAYIT LİSTESİ'!$B$4:$H$1183,4,0)))</f>
      </c>
      <c r="E27" s="51">
        <f>IF(ISERROR(VLOOKUP(B27,'KAYIT LİSTESİ'!$B$4:$H$1183,5,0)),"",(VLOOKUP(B27,'KAYIT LİSTESİ'!$B$4:$H$1183,5,0)))</f>
      </c>
      <c r="F27" s="51">
        <f>IF(ISERROR(VLOOKUP(B27,'KAYIT LİSTESİ'!$B$4:$H$1183,6,0)),"",(VLOOKUP(B27,'KAYIT LİSTESİ'!$B$4:$H$1183,6,0)))</f>
      </c>
      <c r="G27" s="175"/>
      <c r="H27" s="239"/>
      <c r="J27" s="100">
        <v>2</v>
      </c>
      <c r="K27" s="466"/>
      <c r="L27" s="318">
        <f>IF(ISERROR(VLOOKUP(K29,'KAYIT LİSTESİ'!$B$4:$H$1183,2,0)),"",(VLOOKUP(K29,'KAYIT LİSTESİ'!$B$4:$H$1183,2,0)))</f>
        <v>713</v>
      </c>
      <c r="M27" s="102">
        <f>IF(ISERROR(VLOOKUP(K29,'KAYIT LİSTESİ'!$B$4:$H$1183,4,0)),"",(VLOOKUP(K29,'KAYIT LİSTESİ'!$B$4:$H$1183,4,0)))</f>
        <v>32452</v>
      </c>
      <c r="N27" s="185" t="str">
        <f>IF(ISERROR(VLOOKUP(K29,'KAYIT LİSTESİ'!$B$4:$H$1183,5,0)),"",(VLOOKUP(K29,'KAYIT LİSTESİ'!$B$4:$H$1183,5,0)))</f>
        <v>M.ALİ ÇALIDAN</v>
      </c>
      <c r="O27" s="185" t="str">
        <f>IF(ISERROR(VLOOKUP(K29,'KAYIT LİSTESİ'!$B$4:$H$1183,6,0)),"",(VLOOKUP(K29,'KAYIT LİSTESİ'!$B$4:$H$1183,6,0)))</f>
        <v>MERSİN-MESKİ SPOR</v>
      </c>
      <c r="P27" s="216"/>
    </row>
    <row r="28" spans="1:16" ht="26.25" customHeight="1">
      <c r="A28" s="22">
        <v>3</v>
      </c>
      <c r="B28" s="23" t="s">
        <v>186</v>
      </c>
      <c r="C28" s="332">
        <f>IF(ISERROR(VLOOKUP(B28,'KAYIT LİSTESİ'!$B$4:$H$1183,2,0)),"",(VLOOKUP(B28,'KAYIT LİSTESİ'!$B$4:$H$1183,2,0)))</f>
        <v>717</v>
      </c>
      <c r="D28" s="25">
        <f>IF(ISERROR(VLOOKUP(B28,'KAYIT LİSTESİ'!$B$4:$H$1183,4,0)),"",(VLOOKUP(B28,'KAYIT LİSTESİ'!$B$4:$H$1183,4,0)))</f>
        <v>33604</v>
      </c>
      <c r="E28" s="51" t="str">
        <f>IF(ISERROR(VLOOKUP(B28,'KAYIT LİSTESİ'!$B$4:$H$1183,5,0)),"",(VLOOKUP(B28,'KAYIT LİSTESİ'!$B$4:$H$1183,5,0)))</f>
        <v>ŞEREF DİRLİ</v>
      </c>
      <c r="F28" s="51" t="str">
        <f>IF(ISERROR(VLOOKUP(B28,'KAYIT LİSTESİ'!$B$4:$H$1183,6,0)),"",(VLOOKUP(B28,'KAYIT LİSTESİ'!$B$4:$H$1183,6,0)))</f>
        <v>MERSİN-MESKİ SPOR</v>
      </c>
      <c r="G28" s="175"/>
      <c r="H28" s="239"/>
      <c r="J28" s="100">
        <v>3</v>
      </c>
      <c r="K28" s="101" t="s">
        <v>242</v>
      </c>
      <c r="L28" s="318">
        <f>IF(ISERROR(VLOOKUP(K30,'KAYIT LİSTESİ'!$B$4:$H$1183,2,0)),"",(VLOOKUP(K30,'KAYIT LİSTESİ'!$B$4:$H$1183,2,0)))</f>
        <v>678</v>
      </c>
      <c r="M28" s="102">
        <f>IF(ISERROR(VLOOKUP(K30,'KAYIT LİSTESİ'!$B$4:$H$1183,4,0)),"",(VLOOKUP(K30,'KAYIT LİSTESİ'!$B$4:$H$1183,4,0)))</f>
        <v>31556</v>
      </c>
      <c r="N28" s="185" t="str">
        <f>IF(ISERROR(VLOOKUP(K30,'KAYIT LİSTESİ'!$B$4:$H$1183,5,0)),"",(VLOOKUP(K30,'KAYIT LİSTESİ'!$B$4:$H$1183,5,0)))</f>
        <v>DOĞA KURAL</v>
      </c>
      <c r="O28" s="185" t="str">
        <f>IF(ISERROR(VLOOKUP(K30,'KAYIT LİSTESİ'!$B$4:$H$1183,6,0)),"",(VLOOKUP(K30,'KAYIT LİSTESİ'!$B$4:$H$1183,6,0)))</f>
        <v>İSTANBUL-ÜSKÜDAR BLD.SP.</v>
      </c>
      <c r="P28" s="216"/>
    </row>
    <row r="29" spans="1:16" ht="26.25" customHeight="1">
      <c r="A29" s="22">
        <v>4</v>
      </c>
      <c r="B29" s="23" t="s">
        <v>187</v>
      </c>
      <c r="C29" s="332">
        <f>IF(ISERROR(VLOOKUP(B29,'KAYIT LİSTESİ'!$B$4:$H$1183,2,0)),"",(VLOOKUP(B29,'KAYIT LİSTESİ'!$B$4:$H$1183,2,0)))</f>
        <v>719</v>
      </c>
      <c r="D29" s="25">
        <f>IF(ISERROR(VLOOKUP(B29,'KAYIT LİSTESİ'!$B$4:$H$1183,4,0)),"",(VLOOKUP(B29,'KAYIT LİSTESİ'!$B$4:$H$1183,4,0)))</f>
        <v>32332</v>
      </c>
      <c r="E29" s="51" t="str">
        <f>IF(ISERROR(VLOOKUP(B29,'KAYIT LİSTESİ'!$B$4:$H$1183,5,0)),"",(VLOOKUP(B29,'KAYIT LİSTESİ'!$B$4:$H$1183,5,0)))</f>
        <v>ADEM BELİR</v>
      </c>
      <c r="F29" s="51" t="str">
        <f>IF(ISERROR(VLOOKUP(B29,'KAYIT LİSTESİ'!$B$4:$H$1183,6,0)),"",(VLOOKUP(B29,'KAYIT LİSTESİ'!$B$4:$H$1183,6,0)))</f>
        <v>BURSA-BURSASPOR </v>
      </c>
      <c r="G29" s="175"/>
      <c r="H29" s="239"/>
      <c r="J29" s="100">
        <v>4</v>
      </c>
      <c r="K29" s="101" t="s">
        <v>243</v>
      </c>
      <c r="L29" s="318">
        <f>IF(ISERROR(VLOOKUP(K31,'KAYIT LİSTESİ'!$B$4:$H$1183,2,0)),"",(VLOOKUP(K31,'KAYIT LİSTESİ'!$B$4:$H$1183,2,0)))</f>
        <v>693</v>
      </c>
      <c r="M29" s="102">
        <f>IF(ISERROR(VLOOKUP(K31,'KAYIT LİSTESİ'!$B$4:$H$1183,4,0)),"",(VLOOKUP(K31,'KAYIT LİSTESİ'!$B$4:$H$1183,4,0)))</f>
        <v>31778</v>
      </c>
      <c r="N29" s="185" t="str">
        <f>IF(ISERROR(VLOOKUP(K31,'KAYIT LİSTESİ'!$B$4:$H$1183,5,0)),"",(VLOOKUP(K31,'KAYIT LİSTESİ'!$B$4:$H$1183,5,0)))</f>
        <v>ABDULKADİR SADIÇ</v>
      </c>
      <c r="O29" s="185" t="str">
        <f>IF(ISERROR(VLOOKUP(K31,'KAYIT LİSTESİ'!$B$4:$H$1183,6,0)),"",(VLOOKUP(K31,'KAYIT LİSTESİ'!$B$4:$H$1183,6,0)))</f>
        <v>ANKARA-JANDARMA GÜCÜ</v>
      </c>
      <c r="P29" s="216"/>
    </row>
    <row r="30" spans="1:16" ht="26.25" customHeight="1">
      <c r="A30" s="22">
        <v>5</v>
      </c>
      <c r="B30" s="23" t="s">
        <v>188</v>
      </c>
      <c r="C30" s="332">
        <f>IF(ISERROR(VLOOKUP(B30,'KAYIT LİSTESİ'!$B$4:$H$1183,2,0)),"",(VLOOKUP(B30,'KAYIT LİSTESİ'!$B$4:$H$1183,2,0)))</f>
        <v>702</v>
      </c>
      <c r="D30" s="25">
        <f>IF(ISERROR(VLOOKUP(B30,'KAYIT LİSTESİ'!$B$4:$H$1183,4,0)),"",(VLOOKUP(B30,'KAYIT LİSTESİ'!$B$4:$H$1183,4,0)))</f>
        <v>32694</v>
      </c>
      <c r="E30" s="51" t="str">
        <f>IF(ISERROR(VLOOKUP(B30,'KAYIT LİSTESİ'!$B$4:$H$1183,5,0)),"",(VLOOKUP(B30,'KAYIT LİSTESİ'!$B$4:$H$1183,5,0)))</f>
        <v>MUSTAFA MAVİLİ</v>
      </c>
      <c r="F30" s="51" t="str">
        <f>IF(ISERROR(VLOOKUP(B30,'KAYIT LİSTESİ'!$B$4:$H$1183,6,0)),"",(VLOOKUP(B30,'KAYIT LİSTESİ'!$B$4:$H$1183,6,0)))</f>
        <v>ANKARA-JANDARMA GÜCÜ</v>
      </c>
      <c r="G30" s="175"/>
      <c r="H30" s="239"/>
      <c r="J30" s="100">
        <v>5</v>
      </c>
      <c r="K30" s="101" t="s">
        <v>244</v>
      </c>
      <c r="L30" s="318">
        <f>IF(ISERROR(VLOOKUP(K32,'KAYIT LİSTESİ'!$B$4:$H$1183,2,0)),"",(VLOOKUP(K32,'KAYIT LİSTESİ'!$B$4:$H$1183,2,0)))</f>
        <v>729</v>
      </c>
      <c r="M30" s="102">
        <f>IF(ISERROR(VLOOKUP(K32,'KAYIT LİSTESİ'!$B$4:$H$1183,4,0)),"",(VLOOKUP(K32,'KAYIT LİSTESİ'!$B$4:$H$1183,4,0)))</f>
        <v>32935</v>
      </c>
      <c r="N30" s="185" t="str">
        <f>IF(ISERROR(VLOOKUP(K32,'KAYIT LİSTESİ'!$B$4:$H$1183,5,0)),"",(VLOOKUP(K32,'KAYIT LİSTESİ'!$B$4:$H$1183,5,0)))</f>
        <v>MUSTAFA ALPÇİN</v>
      </c>
      <c r="O30" s="185" t="str">
        <f>IF(ISERROR(VLOOKUP(K32,'KAYIT LİSTESİ'!$B$4:$H$1183,6,0)),"",(VLOOKUP(K32,'KAYIT LİSTESİ'!$B$4:$H$1183,6,0)))</f>
        <v>BURSA-BURSASPOR </v>
      </c>
      <c r="P30" s="216"/>
    </row>
    <row r="31" spans="1:16" ht="26.25" customHeight="1">
      <c r="A31" s="22">
        <v>6</v>
      </c>
      <c r="B31" s="23" t="s">
        <v>189</v>
      </c>
      <c r="C31" s="332">
        <f>IF(ISERROR(VLOOKUP(B31,'KAYIT LİSTESİ'!$B$4:$H$1183,2,0)),"",(VLOOKUP(B31,'KAYIT LİSTESİ'!$B$4:$H$1183,2,0)))</f>
        <v>690</v>
      </c>
      <c r="D31" s="25">
        <f>IF(ISERROR(VLOOKUP(B31,'KAYIT LİSTESİ'!$B$4:$H$1183,4,0)),"",(VLOOKUP(B31,'KAYIT LİSTESİ'!$B$4:$H$1183,4,0)))</f>
        <v>33013</v>
      </c>
      <c r="E31" s="51" t="str">
        <f>IF(ISERROR(VLOOKUP(B31,'KAYIT LİSTESİ'!$B$4:$H$1183,5,0)),"",(VLOOKUP(B31,'KAYIT LİSTESİ'!$B$4:$H$1183,5,0)))</f>
        <v>OZAN DEMİR</v>
      </c>
      <c r="F31" s="51" t="str">
        <f>IF(ISERROR(VLOOKUP(B31,'KAYIT LİSTESİ'!$B$4:$H$1183,6,0)),"",(VLOOKUP(B31,'KAYIT LİSTESİ'!$B$4:$H$1183,6,0)))</f>
        <v>İSTANBUL-ÜSKÜDAR BLD.SP.</v>
      </c>
      <c r="G31" s="175"/>
      <c r="H31" s="239"/>
      <c r="J31" s="100">
        <v>6</v>
      </c>
      <c r="K31" s="101" t="s">
        <v>245</v>
      </c>
      <c r="L31" s="318">
        <f>IF(ISERROR(VLOOKUP(K33,'KAYIT LİSTESİ'!$B$4:$H$1183,2,0)),"",(VLOOKUP(K33,'KAYIT LİSTESİ'!$B$4:$H$1183,2,0)))</f>
      </c>
      <c r="M31" s="102">
        <f>IF(ISERROR(VLOOKUP(K33,'KAYIT LİSTESİ'!$B$4:$H$1183,4,0)),"",(VLOOKUP(K33,'KAYIT LİSTESİ'!$B$4:$H$1183,4,0)))</f>
      </c>
      <c r="N31" s="185">
        <f>IF(ISERROR(VLOOKUP(K33,'KAYIT LİSTESİ'!$B$4:$H$1183,5,0)),"",(VLOOKUP(K33,'KAYIT LİSTESİ'!$B$4:$H$1183,5,0)))</f>
      </c>
      <c r="O31" s="185">
        <f>IF(ISERROR(VLOOKUP(K33,'KAYIT LİSTESİ'!$B$4:$H$1183,6,0)),"",(VLOOKUP(K33,'KAYIT LİSTESİ'!$B$4:$H$1183,6,0)))</f>
      </c>
      <c r="P31" s="216"/>
    </row>
    <row r="32" spans="1:16" ht="26.25" customHeight="1">
      <c r="A32" s="22">
        <v>7</v>
      </c>
      <c r="B32" s="23" t="s">
        <v>190</v>
      </c>
      <c r="C32" s="332">
        <f>IF(ISERROR(VLOOKUP(B32,'KAYIT LİSTESİ'!$B$4:$H$1183,2,0)),"",(VLOOKUP(B32,'KAYIT LİSTESİ'!$B$4:$H$1183,2,0)))</f>
        <v>743</v>
      </c>
      <c r="D32" s="25">
        <f>IF(ISERROR(VLOOKUP(B32,'KAYIT LİSTESİ'!$B$4:$H$1183,4,0)),"",(VLOOKUP(B32,'KAYIT LİSTESİ'!$B$4:$H$1183,4,0)))</f>
        <v>34582</v>
      </c>
      <c r="E32" s="51" t="str">
        <f>IF(ISERROR(VLOOKUP(B32,'KAYIT LİSTESİ'!$B$4:$H$1183,5,0)),"",(VLOOKUP(B32,'KAYIT LİSTESİ'!$B$4:$H$1183,5,0)))</f>
        <v>HAKAN ÇEÇEN</v>
      </c>
      <c r="F32" s="51" t="str">
        <f>IF(ISERROR(VLOOKUP(B32,'KAYIT LİSTESİ'!$B$4:$H$1183,6,0)),"",(VLOOKUP(B32,'KAYIT LİSTESİ'!$B$4:$H$1183,6,0)))</f>
        <v>KOCAELİ-DARICA BELEDİYE SP.</v>
      </c>
      <c r="G32" s="175"/>
      <c r="H32" s="239"/>
      <c r="J32" s="100">
        <v>7</v>
      </c>
      <c r="K32" s="101" t="s">
        <v>246</v>
      </c>
      <c r="L32" s="318">
        <f>IF(ISERROR(VLOOKUP(K34,'KAYIT LİSTESİ'!$B$4:$H$1183,2,0)),"",(VLOOKUP(K34,'KAYIT LİSTESİ'!$B$4:$H$1183,2,0)))</f>
      </c>
      <c r="M32" s="102">
        <f>IF(ISERROR(VLOOKUP(K34,'KAYIT LİSTESİ'!$B$4:$H$1183,4,0)),"",(VLOOKUP(K34,'KAYIT LİSTESİ'!$B$4:$H$1183,4,0)))</f>
      </c>
      <c r="N32" s="185">
        <f>IF(ISERROR(VLOOKUP(K34,'KAYIT LİSTESİ'!$B$4:$H$1183,5,0)),"",(VLOOKUP(K34,'KAYIT LİSTESİ'!$B$4:$H$1183,5,0)))</f>
      </c>
      <c r="O32" s="185">
        <f>IF(ISERROR(VLOOKUP(K34,'KAYIT LİSTESİ'!$B$4:$H$1183,6,0)),"",(VLOOKUP(K34,'KAYIT LİSTESİ'!$B$4:$H$1183,6,0)))</f>
      </c>
      <c r="P32" s="216"/>
    </row>
    <row r="33" spans="1:16" ht="26.25" customHeight="1">
      <c r="A33" s="22">
        <v>8</v>
      </c>
      <c r="B33" s="23" t="s">
        <v>191</v>
      </c>
      <c r="C33" s="332">
        <f>IF(ISERROR(VLOOKUP(B33,'KAYIT LİSTESİ'!$B$4:$H$1183,2,0)),"",(VLOOKUP(B33,'KAYIT LİSTESİ'!$B$4:$H$1183,2,0)))</f>
      </c>
      <c r="D33" s="25">
        <f>IF(ISERROR(VLOOKUP(B33,'KAYIT LİSTESİ'!$B$4:$H$1183,4,0)),"",(VLOOKUP(B33,'KAYIT LİSTESİ'!$B$4:$H$1183,4,0)))</f>
      </c>
      <c r="E33" s="51">
        <f>IF(ISERROR(VLOOKUP(B33,'KAYIT LİSTESİ'!$B$4:$H$1183,5,0)),"",(VLOOKUP(B33,'KAYIT LİSTESİ'!$B$4:$H$1183,5,0)))</f>
      </c>
      <c r="F33" s="51">
        <f>IF(ISERROR(VLOOKUP(B33,'KAYIT LİSTESİ'!$B$4:$H$1183,6,0)),"",(VLOOKUP(B33,'KAYIT LİSTESİ'!$B$4:$H$1183,6,0)))</f>
      </c>
      <c r="G33" s="175"/>
      <c r="H33" s="239"/>
      <c r="J33" s="100">
        <v>8</v>
      </c>
      <c r="K33" s="101" t="s">
        <v>247</v>
      </c>
      <c r="L33" s="318">
        <f>IF(ISERROR(VLOOKUP(K35,'KAYIT LİSTESİ'!$B$4:$H$1183,2,0)),"",(VLOOKUP(K35,'KAYIT LİSTESİ'!$B$4:$H$1183,2,0)))</f>
      </c>
      <c r="M33" s="102">
        <f>IF(ISERROR(VLOOKUP(K35,'KAYIT LİSTESİ'!$B$4:$H$1183,4,0)),"",(VLOOKUP(K35,'KAYIT LİSTESİ'!$B$4:$H$1183,4,0)))</f>
      </c>
      <c r="N33" s="185">
        <f>IF(ISERROR(VLOOKUP(K35,'KAYIT LİSTESİ'!$B$4:$H$1183,5,0)),"",(VLOOKUP(K35,'KAYIT LİSTESİ'!$B$4:$H$1183,5,0)))</f>
      </c>
      <c r="O33" s="185">
        <f>IF(ISERROR(VLOOKUP(K35,'KAYIT LİSTESİ'!$B$4:$H$1183,6,0)),"",(VLOOKUP(K35,'KAYIT LİSTESİ'!$B$4:$H$1183,6,0)))</f>
      </c>
      <c r="P33" s="216"/>
    </row>
    <row r="34" spans="1:16" ht="26.25" customHeight="1">
      <c r="A34" s="465" t="s">
        <v>388</v>
      </c>
      <c r="B34" s="465"/>
      <c r="C34" s="465"/>
      <c r="D34" s="465"/>
      <c r="E34" s="465"/>
      <c r="F34" s="465"/>
      <c r="G34" s="465"/>
      <c r="H34" s="239"/>
      <c r="J34" s="463" t="s">
        <v>177</v>
      </c>
      <c r="K34" s="463" t="s">
        <v>248</v>
      </c>
      <c r="L34" s="463"/>
      <c r="M34" s="463"/>
      <c r="N34" s="463"/>
      <c r="O34" s="463"/>
      <c r="P34" s="463"/>
    </row>
    <row r="35" spans="1:16" ht="26.25" customHeight="1">
      <c r="A35" s="204" t="s">
        <v>12</v>
      </c>
      <c r="B35" s="204" t="s">
        <v>61</v>
      </c>
      <c r="C35" s="204" t="s">
        <v>60</v>
      </c>
      <c r="D35" s="205" t="s">
        <v>13</v>
      </c>
      <c r="E35" s="206" t="s">
        <v>14</v>
      </c>
      <c r="F35" s="206" t="s">
        <v>423</v>
      </c>
      <c r="G35" s="207" t="s">
        <v>174</v>
      </c>
      <c r="H35" s="237"/>
      <c r="J35" s="376" t="s">
        <v>6</v>
      </c>
      <c r="K35" s="375"/>
      <c r="L35" s="376" t="s">
        <v>59</v>
      </c>
      <c r="M35" s="376" t="s">
        <v>21</v>
      </c>
      <c r="N35" s="376" t="s">
        <v>7</v>
      </c>
      <c r="O35" s="376" t="s">
        <v>423</v>
      </c>
      <c r="P35" s="376" t="s">
        <v>174</v>
      </c>
    </row>
    <row r="36" spans="1:16" ht="26.25" customHeight="1">
      <c r="A36" s="22">
        <v>1</v>
      </c>
      <c r="B36" s="23" t="s">
        <v>346</v>
      </c>
      <c r="C36" s="332">
        <f>IF(ISERROR(VLOOKUP(B36,'KAYIT LİSTESİ'!$B$4:$H$1183,2,0)),"",(VLOOKUP(B36,'KAYIT LİSTESİ'!$B$4:$H$1183,2,0)))</f>
      </c>
      <c r="D36" s="25">
        <f>IF(ISERROR(VLOOKUP(B36,'KAYIT LİSTESİ'!$B$4:$H$1183,4,0)),"",(VLOOKUP(B36,'KAYIT LİSTESİ'!$B$4:$H$1183,4,0)))</f>
      </c>
      <c r="E36" s="51">
        <f>IF(ISERROR(VLOOKUP(B36,'KAYIT LİSTESİ'!$B$4:$H$1183,5,0)),"",(VLOOKUP(B36,'KAYIT LİSTESİ'!$B$4:$H$1183,5,0)))</f>
      </c>
      <c r="F36" s="51">
        <f>IF(ISERROR(VLOOKUP(B36,'KAYIT LİSTESİ'!$B$4:$H$1183,6,0)),"",(VLOOKUP(B36,'KAYIT LİSTESİ'!$B$4:$H$1183,6,0)))</f>
      </c>
      <c r="G36" s="175"/>
      <c r="H36" s="238"/>
      <c r="J36" s="72">
        <v>1</v>
      </c>
      <c r="K36" s="466"/>
      <c r="L36" s="334">
        <f>IF(ISERROR(VLOOKUP(K38,'KAYIT LİSTESİ'!$B$4:$H$1183,2,0)),"",(VLOOKUP(K38,'KAYIT LİSTESİ'!$B$4:$H$1183,2,0)))</f>
        <v>750</v>
      </c>
      <c r="M36" s="215">
        <f>IF(ISERROR(VLOOKUP(K38,'KAYIT LİSTESİ'!$B$4:$H$1183,4,0)),"",(VLOOKUP(K38,'KAYIT LİSTESİ'!$B$4:$H$1183,4,0)))</f>
        <v>34416</v>
      </c>
      <c r="N36" s="240" t="str">
        <f>IF(ISERROR(VLOOKUP(K38,'KAYIT LİSTESİ'!$B$4:$H$1183,5,0)),"",(VLOOKUP(K38,'KAYIT LİSTESİ'!$B$4:$H$1183,5,0)))</f>
        <v>SERKAN ŞİMŞEK</v>
      </c>
      <c r="O36" s="240" t="str">
        <f>IF(ISERROR(VLOOKUP(K38,'KAYIT LİSTESİ'!$B$4:$H$1183,6,0)),"",(VLOOKUP(K38,'KAYIT LİSTESİ'!$B$4:$H$1183,6,0)))</f>
        <v>KOCAELİ-DARICA BELEDİYE SP.</v>
      </c>
      <c r="P36" s="216"/>
    </row>
    <row r="37" spans="1:16" ht="26.25" customHeight="1">
      <c r="A37" s="22">
        <v>2</v>
      </c>
      <c r="B37" s="23" t="s">
        <v>347</v>
      </c>
      <c r="C37" s="332">
        <f>IF(ISERROR(VLOOKUP(B37,'KAYIT LİSTESİ'!$B$4:$H$1183,2,0)),"",(VLOOKUP(B37,'KAYIT LİSTESİ'!$B$4:$H$1183,2,0)))</f>
      </c>
      <c r="D37" s="25">
        <f>IF(ISERROR(VLOOKUP(B37,'KAYIT LİSTESİ'!$B$4:$H$1183,4,0)),"",(VLOOKUP(B37,'KAYIT LİSTESİ'!$B$4:$H$1183,4,0)))</f>
      </c>
      <c r="E37" s="51">
        <f>IF(ISERROR(VLOOKUP(B37,'KAYIT LİSTESİ'!$B$4:$H$1183,5,0)),"",(VLOOKUP(B37,'KAYIT LİSTESİ'!$B$4:$H$1183,5,0)))</f>
      </c>
      <c r="F37" s="51">
        <f>IF(ISERROR(VLOOKUP(B37,'KAYIT LİSTESİ'!$B$4:$H$1183,6,0)),"",(VLOOKUP(B37,'KAYIT LİSTESİ'!$B$4:$H$1183,6,0)))</f>
      </c>
      <c r="G37" s="175"/>
      <c r="H37" s="239"/>
      <c r="J37" s="72">
        <v>2</v>
      </c>
      <c r="K37" s="466"/>
      <c r="L37" s="334">
        <f>IF(ISERROR(VLOOKUP(K39,'KAYIT LİSTESİ'!$B$4:$H$1183,2,0)),"",(VLOOKUP(K39,'KAYIT LİSTESİ'!$B$4:$H$1183,2,0)))</f>
        <v>707</v>
      </c>
      <c r="M37" s="215">
        <f>IF(ISERROR(VLOOKUP(K39,'KAYIT LİSTESİ'!$B$4:$H$1183,4,0)),"",(VLOOKUP(K39,'KAYIT LİSTESİ'!$B$4:$H$1183,4,0)))</f>
        <v>35290</v>
      </c>
      <c r="N37" s="240" t="str">
        <f>IF(ISERROR(VLOOKUP(K39,'KAYIT LİSTESİ'!$B$4:$H$1183,5,0)),"",(VLOOKUP(K39,'KAYIT LİSTESİ'!$B$4:$H$1183,5,0)))</f>
        <v>CEM ŞAHİN</v>
      </c>
      <c r="O37" s="240" t="str">
        <f>IF(ISERROR(VLOOKUP(K39,'KAYIT LİSTESİ'!$B$4:$H$1183,6,0)),"",(VLOOKUP(K39,'KAYIT LİSTESİ'!$B$4:$H$1183,6,0)))</f>
        <v>MERSİN-MESKİ SPOR</v>
      </c>
      <c r="P37" s="216"/>
    </row>
    <row r="38" spans="1:16" ht="26.25" customHeight="1">
      <c r="A38" s="22">
        <v>3</v>
      </c>
      <c r="B38" s="23" t="s">
        <v>348</v>
      </c>
      <c r="C38" s="332">
        <f>IF(ISERROR(VLOOKUP(B38,'KAYIT LİSTESİ'!$B$4:$H$1183,2,0)),"",(VLOOKUP(B38,'KAYIT LİSTESİ'!$B$4:$H$1183,2,0)))</f>
        <v>708</v>
      </c>
      <c r="D38" s="25">
        <f>IF(ISERROR(VLOOKUP(B38,'KAYIT LİSTESİ'!$B$4:$H$1183,4,0)),"",(VLOOKUP(B38,'KAYIT LİSTESİ'!$B$4:$H$1183,4,0)))</f>
        <v>31990</v>
      </c>
      <c r="E38" s="51" t="str">
        <f>IF(ISERROR(VLOOKUP(B38,'KAYIT LİSTESİ'!$B$4:$H$1183,5,0)),"",(VLOOKUP(B38,'KAYIT LİSTESİ'!$B$4:$H$1183,5,0)))</f>
        <v>ÇETİN KARATAŞ</v>
      </c>
      <c r="F38" s="51" t="str">
        <f>IF(ISERROR(VLOOKUP(B38,'KAYIT LİSTESİ'!$B$4:$H$1183,6,0)),"",(VLOOKUP(B38,'KAYIT LİSTESİ'!$B$4:$H$1183,6,0)))</f>
        <v>MERSİN-MESKİ SPOR</v>
      </c>
      <c r="G38" s="175"/>
      <c r="H38" s="239"/>
      <c r="J38" s="72">
        <v>3</v>
      </c>
      <c r="K38" s="213" t="s">
        <v>147</v>
      </c>
      <c r="L38" s="334">
        <f>IF(ISERROR(VLOOKUP(K40,'KAYIT LİSTESİ'!$B$4:$H$1183,2,0)),"",(VLOOKUP(K40,'KAYIT LİSTESİ'!$B$4:$H$1183,2,0)))</f>
        <v>679</v>
      </c>
      <c r="M38" s="215">
        <f>IF(ISERROR(VLOOKUP(K40,'KAYIT LİSTESİ'!$B$4:$H$1183,4,0)),"",(VLOOKUP(K40,'KAYIT LİSTESİ'!$B$4:$H$1183,4,0)))</f>
        <v>33888</v>
      </c>
      <c r="N38" s="240" t="str">
        <f>IF(ISERROR(VLOOKUP(K40,'KAYIT LİSTESİ'!$B$4:$H$1183,5,0)),"",(VLOOKUP(K40,'KAYIT LİSTESİ'!$B$4:$H$1183,5,0)))</f>
        <v>ENSAR KURTULMUŞ</v>
      </c>
      <c r="O38" s="240" t="str">
        <f>IF(ISERROR(VLOOKUP(K40,'KAYIT LİSTESİ'!$B$4:$H$1183,6,0)),"",(VLOOKUP(K40,'KAYIT LİSTESİ'!$B$4:$H$1183,6,0)))</f>
        <v>İSTANBUL-ÜSKÜDAR BLD.SP.</v>
      </c>
      <c r="P38" s="216"/>
    </row>
    <row r="39" spans="1:16" ht="26.25" customHeight="1">
      <c r="A39" s="22">
        <v>4</v>
      </c>
      <c r="B39" s="23" t="s">
        <v>349</v>
      </c>
      <c r="C39" s="332">
        <f>IF(ISERROR(VLOOKUP(B39,'KAYIT LİSTESİ'!$B$4:$H$1183,2,0)),"",(VLOOKUP(B39,'KAYIT LİSTESİ'!$B$4:$H$1183,2,0)))</f>
        <v>733</v>
      </c>
      <c r="D39" s="25">
        <f>IF(ISERROR(VLOOKUP(B39,'KAYIT LİSTESİ'!$B$4:$H$1183,4,0)),"",(VLOOKUP(B39,'KAYIT LİSTESİ'!$B$4:$H$1183,4,0)))</f>
        <v>33557</v>
      </c>
      <c r="E39" s="51" t="str">
        <f>IF(ISERROR(VLOOKUP(B39,'KAYIT LİSTESİ'!$B$4:$H$1183,5,0)),"",(VLOOKUP(B39,'KAYIT LİSTESİ'!$B$4:$H$1183,5,0)))</f>
        <v>SONER ÇİMTİMAR</v>
      </c>
      <c r="F39" s="51" t="str">
        <f>IF(ISERROR(VLOOKUP(B39,'KAYIT LİSTESİ'!$B$4:$H$1183,6,0)),"",(VLOOKUP(B39,'KAYIT LİSTESİ'!$B$4:$H$1183,6,0)))</f>
        <v>BURSA-BURSASPOR </v>
      </c>
      <c r="G39" s="175"/>
      <c r="H39" s="239"/>
      <c r="J39" s="72">
        <v>4</v>
      </c>
      <c r="K39" s="213" t="s">
        <v>148</v>
      </c>
      <c r="L39" s="334">
        <f>IF(ISERROR(VLOOKUP(K41,'KAYIT LİSTESİ'!$B$4:$H$1183,2,0)),"",(VLOOKUP(K41,'KAYIT LİSTESİ'!$B$4:$H$1183,2,0)))</f>
        <v>695</v>
      </c>
      <c r="M39" s="215">
        <f>IF(ISERROR(VLOOKUP(K41,'KAYIT LİSTESİ'!$B$4:$H$1183,4,0)),"",(VLOOKUP(K41,'KAYIT LİSTESİ'!$B$4:$H$1183,4,0)))</f>
        <v>33470</v>
      </c>
      <c r="N39" s="240" t="str">
        <f>IF(ISERROR(VLOOKUP(K41,'KAYIT LİSTESİ'!$B$4:$H$1183,5,0)),"",(VLOOKUP(K41,'KAYIT LİSTESİ'!$B$4:$H$1183,5,0)))</f>
        <v>EBUBEKİR ŞAHİN</v>
      </c>
      <c r="O39" s="240" t="str">
        <f>IF(ISERROR(VLOOKUP(K41,'KAYIT LİSTESİ'!$B$4:$H$1183,6,0)),"",(VLOOKUP(K41,'KAYIT LİSTESİ'!$B$4:$H$1183,6,0)))</f>
        <v>ANKARA-JANDARMA GÜCÜ</v>
      </c>
      <c r="P39" s="216"/>
    </row>
    <row r="40" spans="1:16" ht="26.25" customHeight="1">
      <c r="A40" s="22">
        <v>5</v>
      </c>
      <c r="B40" s="23" t="s">
        <v>350</v>
      </c>
      <c r="C40" s="332">
        <f>IF(ISERROR(VLOOKUP(B40,'KAYIT LİSTESİ'!$B$4:$H$1183,2,0)),"",(VLOOKUP(B40,'KAYIT LİSTESİ'!$B$4:$H$1183,2,0)))</f>
        <v>698</v>
      </c>
      <c r="D40" s="25">
        <f>IF(ISERROR(VLOOKUP(B40,'KAYIT LİSTESİ'!$B$4:$H$1183,4,0)),"",(VLOOKUP(B40,'KAYIT LİSTESİ'!$B$4:$H$1183,4,0)))</f>
        <v>33538</v>
      </c>
      <c r="E40" s="51" t="str">
        <f>IF(ISERROR(VLOOKUP(B40,'KAYIT LİSTESİ'!$B$4:$H$1183,5,0)),"",(VLOOKUP(B40,'KAYIT LİSTESİ'!$B$4:$H$1183,5,0)))</f>
        <v>İSMAİL AKDOĞAN</v>
      </c>
      <c r="F40" s="51" t="str">
        <f>IF(ISERROR(VLOOKUP(B40,'KAYIT LİSTESİ'!$B$4:$H$1183,6,0)),"",(VLOOKUP(B40,'KAYIT LİSTESİ'!$B$4:$H$1183,6,0)))</f>
        <v>ANKARA-JANDARMA GÜCÜ</v>
      </c>
      <c r="G40" s="175"/>
      <c r="H40" s="239"/>
      <c r="J40" s="72">
        <v>5</v>
      </c>
      <c r="K40" s="213" t="s">
        <v>149</v>
      </c>
      <c r="L40" s="334">
        <f>IF(ISERROR(VLOOKUP(K42,'KAYIT LİSTESİ'!$B$4:$H$1183,2,0)),"",(VLOOKUP(K42,'KAYIT LİSTESİ'!$B$4:$H$1183,2,0)))</f>
        <v>732</v>
      </c>
      <c r="M40" s="215">
        <f>IF(ISERROR(VLOOKUP(K42,'KAYIT LİSTESİ'!$B$4:$H$1183,4,0)),"",(VLOOKUP(K42,'KAYIT LİSTESİ'!$B$4:$H$1183,4,0)))</f>
        <v>31248</v>
      </c>
      <c r="N40" s="240" t="str">
        <f>IF(ISERROR(VLOOKUP(K42,'KAYIT LİSTESİ'!$B$4:$H$1183,5,0)),"",(VLOOKUP(K42,'KAYIT LİSTESİ'!$B$4:$H$1183,5,0)))</f>
        <v>SERDAR DEMİRCİ</v>
      </c>
      <c r="O40" s="240" t="str">
        <f>IF(ISERROR(VLOOKUP(K42,'KAYIT LİSTESİ'!$B$4:$H$1183,6,0)),"",(VLOOKUP(K42,'KAYIT LİSTESİ'!$B$4:$H$1183,6,0)))</f>
        <v>BURSA-BURSASPOR </v>
      </c>
      <c r="P40" s="216"/>
    </row>
    <row r="41" spans="1:16" ht="26.25" customHeight="1">
      <c r="A41" s="22">
        <v>6</v>
      </c>
      <c r="B41" s="23" t="s">
        <v>351</v>
      </c>
      <c r="C41" s="332">
        <f>IF(ISERROR(VLOOKUP(B41,'KAYIT LİSTESİ'!$B$4:$H$1183,2,0)),"",(VLOOKUP(B41,'KAYIT LİSTESİ'!$B$4:$H$1183,2,0)))</f>
        <v>680</v>
      </c>
      <c r="D41" s="25">
        <f>IF(ISERROR(VLOOKUP(B41,'KAYIT LİSTESİ'!$B$4:$H$1183,4,0)),"",(VLOOKUP(B41,'KAYIT LİSTESİ'!$B$4:$H$1183,4,0)))</f>
        <v>33530</v>
      </c>
      <c r="E41" s="51" t="str">
        <f>IF(ISERROR(VLOOKUP(B41,'KAYIT LİSTESİ'!$B$4:$H$1183,5,0)),"",(VLOOKUP(B41,'KAYIT LİSTESİ'!$B$4:$H$1183,5,0)))</f>
        <v>ERDİ AKSU</v>
      </c>
      <c r="F41" s="51" t="str">
        <f>IF(ISERROR(VLOOKUP(B41,'KAYIT LİSTESİ'!$B$4:$H$1183,6,0)),"",(VLOOKUP(B41,'KAYIT LİSTESİ'!$B$4:$H$1183,6,0)))</f>
        <v>İSTANBUL-ÜSKÜDAR BLD.SP.</v>
      </c>
      <c r="G41" s="175"/>
      <c r="H41" s="239"/>
      <c r="J41" s="72">
        <v>6</v>
      </c>
      <c r="K41" s="213" t="s">
        <v>150</v>
      </c>
      <c r="L41" s="334">
        <f>IF(ISERROR(VLOOKUP(K43,'KAYIT LİSTESİ'!$B$4:$H$1183,2,0)),"",(VLOOKUP(K43,'KAYIT LİSTESİ'!$B$4:$H$1183,2,0)))</f>
      </c>
      <c r="M41" s="215">
        <f>IF(ISERROR(VLOOKUP(K43,'KAYIT LİSTESİ'!$B$4:$H$1183,4,0)),"",(VLOOKUP(K43,'KAYIT LİSTESİ'!$B$4:$H$1183,4,0)))</f>
      </c>
      <c r="N41" s="240">
        <f>IF(ISERROR(VLOOKUP(K43,'KAYIT LİSTESİ'!$B$4:$H$1183,5,0)),"",(VLOOKUP(K43,'KAYIT LİSTESİ'!$B$4:$H$1183,5,0)))</f>
      </c>
      <c r="O41" s="240">
        <f>IF(ISERROR(VLOOKUP(K43,'KAYIT LİSTESİ'!$B$4:$H$1183,6,0)),"",(VLOOKUP(K43,'KAYIT LİSTESİ'!$B$4:$H$1183,6,0)))</f>
      </c>
      <c r="P41" s="216"/>
    </row>
    <row r="42" spans="1:16" ht="26.25" customHeight="1">
      <c r="A42" s="22">
        <v>7</v>
      </c>
      <c r="B42" s="23" t="s">
        <v>352</v>
      </c>
      <c r="C42" s="332">
        <f>IF(ISERROR(VLOOKUP(B42,'KAYIT LİSTESİ'!$B$4:$H$1183,2,0)),"",(VLOOKUP(B42,'KAYIT LİSTESİ'!$B$4:$H$1183,2,0)))</f>
        <v>749</v>
      </c>
      <c r="D42" s="25">
        <f>IF(ISERROR(VLOOKUP(B42,'KAYIT LİSTESİ'!$B$4:$H$1183,4,0)),"",(VLOOKUP(B42,'KAYIT LİSTESİ'!$B$4:$H$1183,4,0)))</f>
        <v>34418</v>
      </c>
      <c r="E42" s="51" t="str">
        <f>IF(ISERROR(VLOOKUP(B42,'KAYIT LİSTESİ'!$B$4:$H$1183,5,0)),"",(VLOOKUP(B42,'KAYIT LİSTESİ'!$B$4:$H$1183,5,0)))</f>
        <v>SEBAHATTİN YILDIRIMCI</v>
      </c>
      <c r="F42" s="51" t="str">
        <f>IF(ISERROR(VLOOKUP(B42,'KAYIT LİSTESİ'!$B$4:$H$1183,6,0)),"",(VLOOKUP(B42,'KAYIT LİSTESİ'!$B$4:$H$1183,6,0)))</f>
        <v>KOCAELİ-DARICA BELEDİYE SP.</v>
      </c>
      <c r="G42" s="175"/>
      <c r="H42" s="239"/>
      <c r="J42" s="72">
        <v>7</v>
      </c>
      <c r="K42" s="213" t="s">
        <v>151</v>
      </c>
      <c r="L42" s="334">
        <f>IF(ISERROR(VLOOKUP(#REF!,'KAYIT LİSTESİ'!$B$4:$H$1183,2,0)),"",(VLOOKUP(#REF!,'KAYIT LİSTESİ'!$B$4:$H$1183,2,0)))</f>
      </c>
      <c r="M42" s="215">
        <f>IF(ISERROR(VLOOKUP(#REF!,'KAYIT LİSTESİ'!$B$4:$H$1183,4,0)),"",(VLOOKUP(#REF!,'KAYIT LİSTESİ'!$B$4:$H$1183,4,0)))</f>
      </c>
      <c r="N42" s="240">
        <f>IF(ISERROR(VLOOKUP(#REF!,'KAYIT LİSTESİ'!$B$4:$H$1183,5,0)),"",(VLOOKUP(#REF!,'KAYIT LİSTESİ'!$B$4:$H$1183,5,0)))</f>
      </c>
      <c r="O42" s="240">
        <f>IF(ISERROR(VLOOKUP(#REF!,'KAYIT LİSTESİ'!$B$4:$H$1183,6,0)),"",(VLOOKUP(#REF!,'KAYIT LİSTESİ'!$B$4:$H$1183,6,0)))</f>
      </c>
      <c r="P42" s="216"/>
    </row>
    <row r="43" spans="1:16" ht="26.25" customHeight="1">
      <c r="A43" s="22">
        <v>8</v>
      </c>
      <c r="B43" s="23" t="s">
        <v>353</v>
      </c>
      <c r="C43" s="332">
        <f>IF(ISERROR(VLOOKUP(B43,'KAYIT LİSTESİ'!$B$4:$H$1183,2,0)),"",(VLOOKUP(B43,'KAYIT LİSTESİ'!$B$4:$H$1183,2,0)))</f>
      </c>
      <c r="D43" s="25">
        <f>IF(ISERROR(VLOOKUP(B43,'KAYIT LİSTESİ'!$B$4:$H$1183,4,0)),"",(VLOOKUP(B43,'KAYIT LİSTESİ'!$B$4:$H$1183,4,0)))</f>
      </c>
      <c r="E43" s="51">
        <f>IF(ISERROR(VLOOKUP(B43,'KAYIT LİSTESİ'!$B$4:$H$1183,5,0)),"",(VLOOKUP(B43,'KAYIT LİSTESİ'!$B$4:$H$1183,5,0)))</f>
      </c>
      <c r="F43" s="51">
        <f>IF(ISERROR(VLOOKUP(B43,'KAYIT LİSTESİ'!$B$4:$H$1183,6,0)),"",(VLOOKUP(B43,'KAYIT LİSTESİ'!$B$4:$H$1183,6,0)))</f>
      </c>
      <c r="G43" s="175"/>
      <c r="H43" s="239"/>
      <c r="J43" s="72">
        <v>8</v>
      </c>
      <c r="K43" s="213" t="s">
        <v>152</v>
      </c>
      <c r="L43" s="334">
        <f>IF(ISERROR(VLOOKUP(#REF!,'KAYIT LİSTESİ'!$B$4:$H$1183,2,0)),"",(VLOOKUP(#REF!,'KAYIT LİSTESİ'!$B$4:$H$1183,2,0)))</f>
      </c>
      <c r="M43" s="215">
        <f>IF(ISERROR(VLOOKUP(#REF!,'KAYIT LİSTESİ'!$B$4:$H$1183,4,0)),"",(VLOOKUP(#REF!,'KAYIT LİSTESİ'!$B$4:$H$1183,4,0)))</f>
      </c>
      <c r="N43" s="240">
        <f>IF(ISERROR(VLOOKUP(#REF!,'KAYIT LİSTESİ'!$B$4:$H$1183,5,0)),"",(VLOOKUP(#REF!,'KAYIT LİSTESİ'!$B$4:$H$1183,5,0)))</f>
      </c>
      <c r="O43" s="240">
        <f>IF(ISERROR(VLOOKUP(#REF!,'KAYIT LİSTESİ'!$B$4:$H$1183,6,0)),"",(VLOOKUP(#REF!,'KAYIT LİSTESİ'!$B$4:$H$1183,6,0)))</f>
      </c>
      <c r="P43" s="216"/>
    </row>
    <row r="44" spans="1:16" ht="26.25" customHeight="1">
      <c r="A44" s="464" t="s">
        <v>390</v>
      </c>
      <c r="B44" s="464"/>
      <c r="C44" s="464"/>
      <c r="D44" s="464"/>
      <c r="E44" s="464"/>
      <c r="F44" s="464"/>
      <c r="G44" s="464"/>
      <c r="H44" s="239"/>
      <c r="J44" s="463" t="s">
        <v>383</v>
      </c>
      <c r="K44" s="463"/>
      <c r="L44" s="463"/>
      <c r="M44" s="463"/>
      <c r="N44" s="463"/>
      <c r="O44" s="463"/>
      <c r="P44" s="463"/>
    </row>
    <row r="45" spans="1:16" ht="36.75" customHeight="1">
      <c r="A45" s="204" t="s">
        <v>12</v>
      </c>
      <c r="B45" s="204" t="s">
        <v>61</v>
      </c>
      <c r="C45" s="204" t="s">
        <v>60</v>
      </c>
      <c r="D45" s="205" t="s">
        <v>13</v>
      </c>
      <c r="E45" s="206" t="s">
        <v>14</v>
      </c>
      <c r="F45" s="206" t="s">
        <v>423</v>
      </c>
      <c r="G45" s="204" t="s">
        <v>174</v>
      </c>
      <c r="H45" s="237"/>
      <c r="J45" s="376" t="s">
        <v>6</v>
      </c>
      <c r="K45" s="375" t="s">
        <v>161</v>
      </c>
      <c r="L45" s="376" t="s">
        <v>59</v>
      </c>
      <c r="M45" s="376" t="s">
        <v>21</v>
      </c>
      <c r="N45" s="376" t="s">
        <v>7</v>
      </c>
      <c r="O45" s="376" t="s">
        <v>423</v>
      </c>
      <c r="P45" s="376" t="s">
        <v>174</v>
      </c>
    </row>
    <row r="46" spans="1:16" ht="36.75" customHeight="1">
      <c r="A46" s="377">
        <v>1</v>
      </c>
      <c r="B46" s="378" t="s">
        <v>330</v>
      </c>
      <c r="C46" s="334">
        <f>IF(ISERROR(VLOOKUP(B46,'KAYIT LİSTESİ'!$B$4:$H$1183,2,0)),"",(VLOOKUP(B46,'KAYIT LİSTESİ'!$B$4:$H$1183,2,0)))</f>
      </c>
      <c r="D46" s="329">
        <f>IF(ISERROR(VLOOKUP(B46,'KAYIT LİSTESİ'!$B$4:$H$1183,4,0)),"",(VLOOKUP(B46,'KAYIT LİSTESİ'!$B$4:$H$1183,4,0)))</f>
      </c>
      <c r="E46" s="214">
        <f>IF(ISERROR(VLOOKUP(B46,'KAYIT LİSTESİ'!$B$4:$H$1183,5,0)),"",(VLOOKUP(B46,'KAYIT LİSTESİ'!$B$4:$H$1183,5,0)))</f>
      </c>
      <c r="F46" s="214">
        <f>IF(ISERROR(VLOOKUP(B46,'KAYIT LİSTESİ'!$B$4:$H$1183,6,0)),"",(VLOOKUP(B46,'KAYIT LİSTESİ'!$B$4:$H$1183,6,0)))</f>
      </c>
      <c r="G46" s="379"/>
      <c r="H46" s="238"/>
      <c r="J46" s="100">
        <v>1</v>
      </c>
      <c r="K46" s="466"/>
      <c r="L46" s="318">
        <f>IF(ISERROR(VLOOKUP(K48,'KAYIT LİSTESİ'!$B$4:$H$1183,2,0)),"",(VLOOKUP(K48,'KAYIT LİSTESİ'!$B$4:$H$1183,2,0)))</f>
        <v>742</v>
      </c>
      <c r="M46" s="102">
        <f>IF(ISERROR(VLOOKUP(K48,'KAYIT LİSTESİ'!$B$4:$H$1183,4,0)),"",(VLOOKUP(K48,'KAYIT LİSTESİ'!$B$4:$H$1183,4,0)))</f>
        <v>34385</v>
      </c>
      <c r="N46" s="185" t="str">
        <f>IF(ISERROR(VLOOKUP(K48,'KAYIT LİSTESİ'!$B$4:$H$1183,5,0)),"",(VLOOKUP(K48,'KAYIT LİSTESİ'!$B$4:$H$1183,5,0)))</f>
        <v>FEYYAZ AKÇA</v>
      </c>
      <c r="O46" s="185" t="str">
        <f>IF(ISERROR(VLOOKUP(K48,'KAYIT LİSTESİ'!$B$4:$H$1183,6,0)),"",(VLOOKUP(K48,'KAYIT LİSTESİ'!$B$4:$H$1183,6,0)))</f>
        <v>KOCAELİ-DARICA BELEDİYE SP.</v>
      </c>
      <c r="P46" s="216"/>
    </row>
    <row r="47" spans="1:16" ht="36.75" customHeight="1">
      <c r="A47" s="377">
        <v>2</v>
      </c>
      <c r="B47" s="378" t="s">
        <v>331</v>
      </c>
      <c r="C47" s="381">
        <f>IF(ISERROR(VLOOKUP(B47,'KAYIT LİSTESİ'!$B$4:$H$1183,2,0)),"",(VLOOKUP(B47,'KAYIT LİSTESİ'!$B$4:$H$1183,2,0)))</f>
      </c>
      <c r="D47" s="382">
        <f>IF(ISERROR(VLOOKUP(B47,'KAYIT LİSTESİ'!$B$4:$H$1183,4,0)),"",(VLOOKUP(B47,'KAYIT LİSTESİ'!$B$4:$H$1183,4,0)))</f>
      </c>
      <c r="E47" s="383">
        <f>IF(ISERROR(VLOOKUP(B47,'KAYIT LİSTESİ'!$B$4:$H$1183,5,0)),"",(VLOOKUP(B47,'KAYIT LİSTESİ'!$B$4:$H$1183,5,0)))</f>
      </c>
      <c r="F47" s="383">
        <f>IF(ISERROR(VLOOKUP(B47,'KAYIT LİSTESİ'!$B$4:$H$1183,6,0)),"",(VLOOKUP(B47,'KAYIT LİSTESİ'!$B$4:$H$1183,6,0)))</f>
      </c>
      <c r="G47" s="379"/>
      <c r="H47" s="239"/>
      <c r="J47" s="100">
        <v>2</v>
      </c>
      <c r="K47" s="466"/>
      <c r="L47" s="318">
        <f>IF(ISERROR(VLOOKUP(K49,'KAYIT LİSTESİ'!$B$4:$H$1183,2,0)),"",(VLOOKUP(K49,'KAYIT LİSTESİ'!$B$4:$H$1183,2,0)))</f>
        <v>706</v>
      </c>
      <c r="M47" s="102">
        <f>IF(ISERROR(VLOOKUP(K49,'KAYIT LİSTESİ'!$B$4:$H$1183,4,0)),"",(VLOOKUP(K49,'KAYIT LİSTESİ'!$B$4:$H$1183,4,0)))</f>
        <v>35080</v>
      </c>
      <c r="N47" s="185" t="str">
        <f>IF(ISERROR(VLOOKUP(K49,'KAYIT LİSTESİ'!$B$4:$H$1183,5,0)),"",(VLOOKUP(K49,'KAYIT LİSTESİ'!$B$4:$H$1183,5,0)))</f>
        <v>B.MERİÇ KIZILDAĞ</v>
      </c>
      <c r="O47" s="185" t="str">
        <f>IF(ISERROR(VLOOKUP(K49,'KAYIT LİSTESİ'!$B$4:$H$1183,6,0)),"",(VLOOKUP(K49,'KAYIT LİSTESİ'!$B$4:$H$1183,6,0)))</f>
        <v>MERSİN-MESKİ SPOR</v>
      </c>
      <c r="P47" s="216"/>
    </row>
    <row r="48" spans="1:16" ht="38.25" customHeight="1">
      <c r="A48" s="377">
        <v>3</v>
      </c>
      <c r="B48" s="378" t="s">
        <v>332</v>
      </c>
      <c r="C48" s="381" t="str">
        <f>IF(ISERROR(VLOOKUP(B48,'KAYIT LİSTESİ'!$B$4:$H$1183,2,0)),"",(VLOOKUP(B48,'KAYIT LİSTESİ'!$B$4:$H$1183,2,0)))</f>
        <v>715
711
709
705</v>
      </c>
      <c r="D48" s="382">
        <f>IF(ISERROR(VLOOKUP(B48,'KAYIT LİSTESİ'!$B$4:$H$1183,4,0)),"",(VLOOKUP(B48,'KAYIT LİSTESİ'!$B$4:$H$1183,4,0)))</f>
        <v>0</v>
      </c>
      <c r="E48" s="383" t="str">
        <f>IF(ISERROR(VLOOKUP(B48,'KAYIT LİSTESİ'!$B$4:$H$1183,5,0)),"",(VLOOKUP(B48,'KAYIT LİSTESİ'!$B$4:$H$1183,5,0)))</f>
        <v>OZAN ARKAN
HİKMET TUĞSUZ
A.TOLGA SUÖZER
AYKUT HIZLISOY</v>
      </c>
      <c r="F48" s="383" t="str">
        <f>IF(ISERROR(VLOOKUP(B48,'KAYIT LİSTESİ'!$B$4:$H$1183,6,0)),"",(VLOOKUP(B48,'KAYIT LİSTESİ'!$B$4:$H$1183,6,0)))</f>
        <v>MERSİN-MESKİ SPOR</v>
      </c>
      <c r="G48" s="379"/>
      <c r="H48" s="239"/>
      <c r="J48" s="100">
        <v>3</v>
      </c>
      <c r="K48" s="101" t="s">
        <v>305</v>
      </c>
      <c r="L48" s="318">
        <f>IF(ISERROR(VLOOKUP(K50,'KAYIT LİSTESİ'!$B$4:$H$1183,2,0)),"",(VLOOKUP(K50,'KAYIT LİSTESİ'!$B$4:$H$1183,2,0)))</f>
        <v>683</v>
      </c>
      <c r="M48" s="102">
        <f>IF(ISERROR(VLOOKUP(K50,'KAYIT LİSTESİ'!$B$4:$H$1183,4,0)),"",(VLOOKUP(K50,'KAYIT LİSTESİ'!$B$4:$H$1183,4,0)))</f>
        <v>34822</v>
      </c>
      <c r="N48" s="185" t="str">
        <f>IF(ISERROR(VLOOKUP(K50,'KAYIT LİSTESİ'!$B$4:$H$1183,5,0)),"",(VLOOKUP(K50,'KAYIT LİSTESİ'!$B$4:$H$1183,5,0)))</f>
        <v>MERT KURNAZ</v>
      </c>
      <c r="O48" s="185" t="str">
        <f>IF(ISERROR(VLOOKUP(K50,'KAYIT LİSTESİ'!$B$4:$H$1183,6,0)),"",(VLOOKUP(K50,'KAYIT LİSTESİ'!$B$4:$H$1183,6,0)))</f>
        <v>İSTANBUL-ÜSKÜDAR BLD.SP.</v>
      </c>
      <c r="P48" s="216"/>
    </row>
    <row r="49" spans="1:16" ht="33" customHeight="1">
      <c r="A49" s="377">
        <v>4</v>
      </c>
      <c r="B49" s="378" t="s">
        <v>333</v>
      </c>
      <c r="C49" s="381" t="str">
        <f>IF(ISERROR(VLOOKUP(B49,'KAYIT LİSTESİ'!$B$4:$H$1183,2,0)),"",(VLOOKUP(B49,'KAYIT LİSTESİ'!$B$4:$H$1183,2,0)))</f>
        <v>722
726
720
732</v>
      </c>
      <c r="D49" s="382">
        <f>IF(ISERROR(VLOOKUP(B49,'KAYIT LİSTESİ'!$B$4:$H$1183,4,0)),"",(VLOOKUP(B49,'KAYIT LİSTESİ'!$B$4:$H$1183,4,0)))</f>
        <v>0</v>
      </c>
      <c r="E49" s="383" t="str">
        <f>IF(ISERROR(VLOOKUP(B49,'KAYIT LİSTESİ'!$B$4:$H$1183,5,0)),"",(VLOOKUP(B49,'KAYIT LİSTESİ'!$B$4:$H$1183,5,0)))</f>
        <v>BANGİN AYHAN
EMİRHAN PEHLİVAN
AHMET İNCEL
SEDRDAR DEMİRCİ
</v>
      </c>
      <c r="F49" s="383" t="str">
        <f>IF(ISERROR(VLOOKUP(B49,'KAYIT LİSTESİ'!$B$4:$H$1183,6,0)),"",(VLOOKUP(B49,'KAYIT LİSTESİ'!$B$4:$H$1183,6,0)))</f>
        <v>BURSA-BURSASPOR </v>
      </c>
      <c r="G49" s="379"/>
      <c r="H49" s="239"/>
      <c r="J49" s="100">
        <v>4</v>
      </c>
      <c r="K49" s="101" t="s">
        <v>306</v>
      </c>
      <c r="L49" s="318">
        <f>IF(ISERROR(VLOOKUP(K51,'KAYIT LİSTESİ'!$B$4:$H$1183,2,0)),"",(VLOOKUP(K51,'KAYIT LİSTESİ'!$B$4:$H$1183,2,0)))</f>
        <v>701</v>
      </c>
      <c r="M49" s="102">
        <f>IF(ISERROR(VLOOKUP(K51,'KAYIT LİSTESİ'!$B$4:$H$1183,4,0)),"",(VLOOKUP(K51,'KAYIT LİSTESİ'!$B$4:$H$1183,4,0)))</f>
        <v>33946</v>
      </c>
      <c r="N49" s="185" t="str">
        <f>IF(ISERROR(VLOOKUP(K51,'KAYIT LİSTESİ'!$B$4:$H$1183,5,0)),"",(VLOOKUP(K51,'KAYIT LİSTESİ'!$B$4:$H$1183,5,0)))</f>
        <v>MİRAÇ İLERİ</v>
      </c>
      <c r="O49" s="185" t="str">
        <f>IF(ISERROR(VLOOKUP(K51,'KAYIT LİSTESİ'!$B$4:$H$1183,6,0)),"",(VLOOKUP(K51,'KAYIT LİSTESİ'!$B$4:$H$1183,6,0)))</f>
        <v>ANKARA-JANDARMA GÜCÜ</v>
      </c>
      <c r="P49" s="216"/>
    </row>
    <row r="50" spans="1:16" ht="36.75" customHeight="1">
      <c r="A50" s="377">
        <v>5</v>
      </c>
      <c r="B50" s="378" t="s">
        <v>334</v>
      </c>
      <c r="C50" s="381" t="str">
        <f>IF(ISERROR(VLOOKUP(B50,'KAYIT LİSTESİ'!$B$4:$H$1183,2,0)),"",(VLOOKUP(B50,'KAYIT LİSTESİ'!$B$4:$H$1183,2,0)))</f>
        <v>703
696
699
695</v>
      </c>
      <c r="D50" s="382" t="str">
        <f>IF(ISERROR(VLOOKUP(B50,'KAYIT LİSTESİ'!$B$4:$H$1183,4,0)),"",(VLOOKUP(B50,'KAYIT LİSTESİ'!$B$4:$H$1183,4,0)))</f>
        <v> </v>
      </c>
      <c r="E50" s="383" t="str">
        <f>IF(ISERROR(VLOOKUP(B50,'KAYIT LİSTESİ'!$B$4:$H$1183,5,0)),"",(VLOOKUP(B50,'KAYIT LİSTESİ'!$B$4:$H$1183,5,0)))</f>
        <v>
NECMETTİN ATLIHAN
ERDOĞAN GEDİK
KAAN AYDEMİR
EBUBEKİR ŞAHİN</v>
      </c>
      <c r="F50" s="383" t="str">
        <f>IF(ISERROR(VLOOKUP(B50,'KAYIT LİSTESİ'!$B$4:$H$1183,6,0)),"",(VLOOKUP(B50,'KAYIT LİSTESİ'!$B$4:$H$1183,6,0)))</f>
        <v>ANKARA-JANDARMA GÜCÜ</v>
      </c>
      <c r="G50" s="379"/>
      <c r="H50" s="239"/>
      <c r="J50" s="100">
        <v>5</v>
      </c>
      <c r="K50" s="101" t="s">
        <v>307</v>
      </c>
      <c r="L50" s="318">
        <f>IF(ISERROR(VLOOKUP(K52,'KAYIT LİSTESİ'!$B$4:$H$1183,2,0)),"",(VLOOKUP(K52,'KAYIT LİSTESİ'!$B$4:$H$1183,2,0)))</f>
        <v>723</v>
      </c>
      <c r="M50" s="102">
        <f>IF(ISERROR(VLOOKUP(K52,'KAYIT LİSTESİ'!$B$4:$H$1183,4,0)),"",(VLOOKUP(K52,'KAYIT LİSTESİ'!$B$4:$H$1183,4,0)))</f>
        <v>32874</v>
      </c>
      <c r="N50" s="185" t="str">
        <f>IF(ISERROR(VLOOKUP(K52,'KAYIT LİSTESİ'!$B$4:$H$1183,5,0)),"",(VLOOKUP(K52,'KAYIT LİSTESİ'!$B$4:$H$1183,5,0)))</f>
        <v>CEMALETTİN BALCI</v>
      </c>
      <c r="O50" s="185" t="str">
        <f>IF(ISERROR(VLOOKUP(K52,'KAYIT LİSTESİ'!$B$4:$H$1183,6,0)),"",(VLOOKUP(K52,'KAYIT LİSTESİ'!$B$4:$H$1183,6,0)))</f>
        <v>BURSA-BURSASPOR </v>
      </c>
      <c r="P50" s="216"/>
    </row>
    <row r="51" spans="1:16" ht="39.75" customHeight="1">
      <c r="A51" s="377">
        <v>6</v>
      </c>
      <c r="B51" s="378" t="s">
        <v>335</v>
      </c>
      <c r="C51" s="381" t="str">
        <f>IF(ISERROR(VLOOKUP(B51,'KAYIT LİSTESİ'!$B$4:$H$1183,2,0)),"",(VLOOKUP(B51,'KAYIT LİSTESİ'!$B$4:$H$1183,2,0)))</f>
        <v>676
687
691
685
</v>
      </c>
      <c r="D51" s="382" t="str">
        <f>IF(ISERROR(VLOOKUP(B51,'KAYIT LİSTESİ'!$B$4:$H$1183,4,0)),"",(VLOOKUP(B51,'KAYIT LİSTESİ'!$B$4:$H$1183,4,0)))</f>
        <v> </v>
      </c>
      <c r="E51" s="383" t="str">
        <f>IF(ISERROR(VLOOKUP(B51,'KAYIT LİSTESİ'!$B$4:$H$1183,5,0)),"",(VLOOKUP(B51,'KAYIT LİSTESİ'!$B$4:$H$1183,5,0)))</f>
        <v>CEMAL KAZANCIOĞLU
MUSTAFA İNAN 
SİNAN HALLAÇ
MESUT KORKMAZ
</v>
      </c>
      <c r="F51" s="383" t="str">
        <f>IF(ISERROR(VLOOKUP(B51,'KAYIT LİSTESİ'!$B$4:$H$1183,6,0)),"",(VLOOKUP(B51,'KAYIT LİSTESİ'!$B$4:$H$1183,6,0)))</f>
        <v>İSTANBUL-ÜSKÜDAR BLD.SP.</v>
      </c>
      <c r="G51" s="379"/>
      <c r="H51" s="239"/>
      <c r="J51" s="100">
        <v>6</v>
      </c>
      <c r="K51" s="101" t="s">
        <v>308</v>
      </c>
      <c r="L51" s="318">
        <f>IF(ISERROR(VLOOKUP(K53,'KAYIT LİSTESİ'!$B$4:$H$1183,2,0)),"",(VLOOKUP(K53,'KAYIT LİSTESİ'!$B$4:$H$1183,2,0)))</f>
      </c>
      <c r="M51" s="102">
        <f>IF(ISERROR(VLOOKUP(K53,'KAYIT LİSTESİ'!$B$4:$H$1183,4,0)),"",(VLOOKUP(K53,'KAYIT LİSTESİ'!$B$4:$H$1183,4,0)))</f>
      </c>
      <c r="N51" s="185">
        <f>IF(ISERROR(VLOOKUP(K53,'KAYIT LİSTESİ'!$B$4:$H$1183,5,0)),"",(VLOOKUP(K53,'KAYIT LİSTESİ'!$B$4:$H$1183,5,0)))</f>
      </c>
      <c r="O51" s="185">
        <f>IF(ISERROR(VLOOKUP(K53,'KAYIT LİSTESİ'!$B$4:$H$1183,6,0)),"",(VLOOKUP(K53,'KAYIT LİSTESİ'!$B$4:$H$1183,6,0)))</f>
      </c>
      <c r="P51" s="216"/>
    </row>
    <row r="52" spans="1:16" ht="33" customHeight="1">
      <c r="A52" s="377">
        <v>7</v>
      </c>
      <c r="B52" s="378" t="s">
        <v>336</v>
      </c>
      <c r="C52" s="381" t="str">
        <f>IF(ISERROR(VLOOKUP(B52,'KAYIT LİSTESİ'!$B$4:$H$1183,2,0)),"",(VLOOKUP(B52,'KAYIT LİSTESİ'!$B$4:$H$1183,2,0)))</f>
        <v>750
737
735
736
</v>
      </c>
      <c r="D52" s="382">
        <f>IF(ISERROR(VLOOKUP(B52,'KAYIT LİSTESİ'!$B$4:$H$1183,4,0)),"",(VLOOKUP(B52,'KAYIT LİSTESİ'!$B$4:$H$1183,4,0)))</f>
        <v>0</v>
      </c>
      <c r="E52" s="383" t="str">
        <f>IF(ISERROR(VLOOKUP(B52,'KAYIT LİSTESİ'!$B$4:$H$1183,5,0)),"",(VLOOKUP(B52,'KAYIT LİSTESİ'!$B$4:$H$1183,5,0)))</f>
        <v>SERKAN ŞİMŞEK
BAYRAM ÖZBAŞ
A.KADİR GÖKALP
AYKUT AY
</v>
      </c>
      <c r="F52" s="383" t="str">
        <f>IF(ISERROR(VLOOKUP(B52,'KAYIT LİSTESİ'!$B$4:$H$1183,6,0)),"",(VLOOKUP(B52,'KAYIT LİSTESİ'!$B$4:$H$1183,6,0)))</f>
        <v>KOCAELİ-DARICA BELEDİYE SP.</v>
      </c>
      <c r="G52" s="379"/>
      <c r="H52" s="239"/>
      <c r="J52" s="100">
        <v>7</v>
      </c>
      <c r="K52" s="101" t="s">
        <v>309</v>
      </c>
      <c r="L52" s="318">
        <f>IF(ISERROR(VLOOKUP(#REF!,'KAYIT LİSTESİ'!$B$4:$H$1183,2,0)),"",(VLOOKUP(#REF!,'KAYIT LİSTESİ'!$B$4:$H$1183,2,0)))</f>
      </c>
      <c r="M52" s="102">
        <f>IF(ISERROR(VLOOKUP(#REF!,'KAYIT LİSTESİ'!$B$4:$H$1183,4,0)),"",(VLOOKUP(#REF!,'KAYIT LİSTESİ'!$B$4:$H$1183,4,0)))</f>
      </c>
      <c r="N52" s="185">
        <f>IF(ISERROR(VLOOKUP(#REF!,'KAYIT LİSTESİ'!$B$4:$H$1183,5,0)),"",(VLOOKUP(#REF!,'KAYIT LİSTESİ'!$B$4:$H$1183,5,0)))</f>
      </c>
      <c r="O52" s="185">
        <f>IF(ISERROR(VLOOKUP(#REF!,'KAYIT LİSTESİ'!$B$4:$H$1183,6,0)),"",(VLOOKUP(#REF!,'KAYIT LİSTESİ'!$B$4:$H$1183,6,0)))</f>
      </c>
      <c r="P52" s="216"/>
    </row>
    <row r="53" spans="1:16" ht="15.75" customHeight="1">
      <c r="A53" s="377">
        <v>8</v>
      </c>
      <c r="B53" s="378" t="s">
        <v>337</v>
      </c>
      <c r="C53" s="334">
        <f>IF(ISERROR(VLOOKUP(B53,'KAYIT LİSTESİ'!$B$4:$H$1183,2,0)),"",(VLOOKUP(B53,'KAYIT LİSTESİ'!$B$4:$H$1183,2,0)))</f>
      </c>
      <c r="D53" s="329">
        <f>IF(ISERROR(VLOOKUP(B53,'KAYIT LİSTESİ'!$B$4:$H$1183,4,0)),"",(VLOOKUP(B53,'KAYIT LİSTESİ'!$B$4:$H$1183,4,0)))</f>
      </c>
      <c r="E53" s="214">
        <f>IF(ISERROR(VLOOKUP(B53,'KAYIT LİSTESİ'!$B$4:$H$1183,5,0)),"",(VLOOKUP(B53,'KAYIT LİSTESİ'!$B$4:$H$1183,5,0)))</f>
      </c>
      <c r="F53" s="214">
        <f>IF(ISERROR(VLOOKUP(B53,'KAYIT LİSTESİ'!$B$4:$H$1183,6,0)),"",(VLOOKUP(B53,'KAYIT LİSTESİ'!$B$4:$H$1183,6,0)))</f>
      </c>
      <c r="G53" s="379"/>
      <c r="H53" s="239"/>
      <c r="J53" s="100">
        <v>8</v>
      </c>
      <c r="K53" s="101" t="s">
        <v>310</v>
      </c>
      <c r="L53" s="318">
        <f>IF(ISERROR(VLOOKUP(#REF!,'KAYIT LİSTESİ'!$B$4:$H$1183,2,0)),"",(VLOOKUP(#REF!,'KAYIT LİSTESİ'!$B$4:$H$1183,2,0)))</f>
      </c>
      <c r="M53" s="102">
        <f>IF(ISERROR(VLOOKUP(#REF!,'KAYIT LİSTESİ'!$B$4:$H$1183,4,0)),"",(VLOOKUP(#REF!,'KAYIT LİSTESİ'!$B$4:$H$1183,4,0)))</f>
      </c>
      <c r="N53" s="185">
        <f>IF(ISERROR(VLOOKUP(#REF!,'KAYIT LİSTESİ'!$B$4:$H$1183,5,0)),"",(VLOOKUP(#REF!,'KAYIT LİSTESİ'!$B$4:$H$1183,5,0)))</f>
      </c>
      <c r="O53" s="185">
        <f>IF(ISERROR(VLOOKUP(#REF!,'KAYIT LİSTESİ'!$B$4:$H$1183,6,0)),"",(VLOOKUP(#REF!,'KAYIT LİSTESİ'!$B$4:$H$1183,6,0)))</f>
      </c>
      <c r="P53" s="216"/>
    </row>
    <row r="54" ht="36.75" customHeight="1"/>
    <row r="55" ht="36.75" customHeight="1"/>
    <row r="56" ht="36.75" customHeight="1"/>
    <row r="57" ht="36.75" customHeight="1"/>
  </sheetData>
  <sheetProtection/>
  <mergeCells count="17">
    <mergeCell ref="A14:G14"/>
    <mergeCell ref="A24:G24"/>
    <mergeCell ref="K15:K16"/>
    <mergeCell ref="A1:P1"/>
    <mergeCell ref="A2:P2"/>
    <mergeCell ref="A3:P3"/>
    <mergeCell ref="J14:P14"/>
    <mergeCell ref="J4:P4"/>
    <mergeCell ref="A4:G4"/>
    <mergeCell ref="J34:P34"/>
    <mergeCell ref="J44:P44"/>
    <mergeCell ref="J24:P24"/>
    <mergeCell ref="A44:G44"/>
    <mergeCell ref="A34:G34"/>
    <mergeCell ref="K46:K47"/>
    <mergeCell ref="K36:K37"/>
    <mergeCell ref="K26:K27"/>
  </mergeCells>
  <printOptions/>
  <pageMargins left="0.55" right="0.26" top="0.45" bottom="0.21" header="0.3" footer="0.17"/>
  <pageSetup fitToHeight="0" fitToWidth="1" horizontalDpi="600" verticalDpi="600" orientation="portrait" paperSize="9" scale="44" r:id="rId2"/>
  <ignoredErrors>
    <ignoredError sqref="L26:O33 L46:O53" unlockedFormula="1"/>
  </ignoredErrors>
  <drawing r:id="rId1"/>
</worksheet>
</file>

<file path=xl/worksheets/sheet5.xml><?xml version="1.0" encoding="utf-8"?>
<worksheet xmlns="http://schemas.openxmlformats.org/spreadsheetml/2006/main" xmlns:r="http://schemas.openxmlformats.org/officeDocument/2006/relationships">
  <sheetPr>
    <tabColor rgb="FFFFC000"/>
  </sheetPr>
  <dimension ref="A1:U90"/>
  <sheetViews>
    <sheetView view="pageBreakPreview" zoomScale="80" zoomScaleSheetLayoutView="80" zoomScalePageLayoutView="0" workbookViewId="0" topLeftCell="A2">
      <selection activeCell="N9" sqref="N9"/>
    </sheetView>
  </sheetViews>
  <sheetFormatPr defaultColWidth="9.140625" defaultRowHeight="12.75"/>
  <cols>
    <col min="1" max="1" width="4.8515625" style="27" customWidth="1"/>
    <col min="2" max="2" width="7.7109375" style="27" bestFit="1" customWidth="1"/>
    <col min="3" max="3" width="14.421875" style="20" customWidth="1"/>
    <col min="4" max="4" width="20.8515625" style="53" customWidth="1"/>
    <col min="5" max="5" width="30.8515625" style="53" customWidth="1"/>
    <col min="6" max="6" width="9.28125" style="20" customWidth="1"/>
    <col min="7" max="7" width="7.57421875" style="28" customWidth="1"/>
    <col min="8" max="8" width="2.140625" style="20" customWidth="1"/>
    <col min="9" max="9" width="4.421875" style="27" customWidth="1"/>
    <col min="10" max="10" width="15.140625" style="27" hidden="1" customWidth="1"/>
    <col min="11" max="11" width="6.57421875" style="27" customWidth="1"/>
    <col min="12" max="12" width="12.7109375" style="29" customWidth="1"/>
    <col min="13" max="13" width="14.7109375" style="57" bestFit="1" customWidth="1"/>
    <col min="14" max="14" width="30.57421875" style="57" customWidth="1"/>
    <col min="15" max="15" width="9.57421875" style="20" customWidth="1"/>
    <col min="16" max="16" width="7.7109375" style="20" customWidth="1"/>
    <col min="17" max="17" width="5.7109375" style="20" customWidth="1"/>
    <col min="18" max="19" width="9.140625" style="20" customWidth="1"/>
    <col min="20" max="20" width="9.140625" style="305" hidden="1" customWidth="1"/>
    <col min="21" max="21" width="9.140625" style="306" hidden="1" customWidth="1"/>
    <col min="22" max="16384" width="9.140625" style="20" customWidth="1"/>
  </cols>
  <sheetData>
    <row r="1" spans="1:21" s="9" customFormat="1" ht="53.25" customHeight="1">
      <c r="A1" s="467" t="str">
        <f>('YARIŞMA BİLGİLERİ'!A2)</f>
        <v>Türkiye Atletizm Federasyonu
Ankara Atletizm İl Temsilciliği</v>
      </c>
      <c r="B1" s="467"/>
      <c r="C1" s="467"/>
      <c r="D1" s="467"/>
      <c r="E1" s="467"/>
      <c r="F1" s="467"/>
      <c r="G1" s="467"/>
      <c r="H1" s="467"/>
      <c r="I1" s="467"/>
      <c r="J1" s="467"/>
      <c r="K1" s="467"/>
      <c r="L1" s="467"/>
      <c r="M1" s="467"/>
      <c r="N1" s="467"/>
      <c r="O1" s="467"/>
      <c r="P1" s="467"/>
      <c r="T1" s="304">
        <v>1370</v>
      </c>
      <c r="U1" s="303">
        <v>100</v>
      </c>
    </row>
    <row r="2" spans="1:21" s="9" customFormat="1" ht="24.75" customHeight="1">
      <c r="A2" s="474" t="str">
        <f>'YARIŞMA BİLGİLERİ'!F19</f>
        <v>1.Lig 1.Kademe Yarışmaları</v>
      </c>
      <c r="B2" s="474"/>
      <c r="C2" s="474"/>
      <c r="D2" s="474"/>
      <c r="E2" s="474"/>
      <c r="F2" s="474"/>
      <c r="G2" s="474"/>
      <c r="H2" s="474"/>
      <c r="I2" s="474"/>
      <c r="J2" s="474"/>
      <c r="K2" s="474"/>
      <c r="L2" s="474"/>
      <c r="M2" s="474"/>
      <c r="N2" s="474"/>
      <c r="O2" s="474"/>
      <c r="P2" s="474"/>
      <c r="T2" s="304">
        <v>1374</v>
      </c>
      <c r="U2" s="303">
        <v>99</v>
      </c>
    </row>
    <row r="3" spans="1:21" s="11" customFormat="1" ht="21.75" customHeight="1">
      <c r="A3" s="475" t="s">
        <v>75</v>
      </c>
      <c r="B3" s="475"/>
      <c r="C3" s="475"/>
      <c r="D3" s="476" t="str">
        <f>'YARIŞMA PROGRAMI'!C10</f>
        <v>110 Metre Engelli</v>
      </c>
      <c r="E3" s="476"/>
      <c r="F3" s="477"/>
      <c r="G3" s="477"/>
      <c r="H3" s="10"/>
      <c r="I3" s="481"/>
      <c r="J3" s="481"/>
      <c r="K3" s="481"/>
      <c r="L3" s="481"/>
      <c r="M3" s="82" t="s">
        <v>302</v>
      </c>
      <c r="N3" s="480" t="str">
        <f>'YARIŞMA PROGRAMI'!E10</f>
        <v>Çağlar KAHRAMANOĞLU  14.03</v>
      </c>
      <c r="O3" s="480"/>
      <c r="P3" s="480"/>
      <c r="T3" s="304">
        <v>1378</v>
      </c>
      <c r="U3" s="303">
        <v>98</v>
      </c>
    </row>
    <row r="4" spans="1:21" s="11" customFormat="1" ht="17.25" customHeight="1">
      <c r="A4" s="478" t="s">
        <v>65</v>
      </c>
      <c r="B4" s="478"/>
      <c r="C4" s="478"/>
      <c r="D4" s="479" t="str">
        <f>'YARIŞMA BİLGİLERİ'!F21</f>
        <v>1.Lig Erkekler</v>
      </c>
      <c r="E4" s="479"/>
      <c r="F4" s="33"/>
      <c r="G4" s="33"/>
      <c r="H4" s="33"/>
      <c r="I4" s="33"/>
      <c r="J4" s="33"/>
      <c r="K4" s="33"/>
      <c r="L4" s="34"/>
      <c r="M4" s="83" t="s">
        <v>73</v>
      </c>
      <c r="N4" s="482" t="str">
        <f>'YARIŞMA PROGRAMI'!B10</f>
        <v>24 Ağustos 2013 - 15.15</v>
      </c>
      <c r="O4" s="482"/>
      <c r="P4" s="482"/>
      <c r="T4" s="304">
        <v>1382</v>
      </c>
      <c r="U4" s="303">
        <v>97</v>
      </c>
    </row>
    <row r="5" spans="1:21" s="9" customFormat="1" ht="19.5" customHeight="1">
      <c r="A5" s="12"/>
      <c r="B5" s="12"/>
      <c r="C5" s="13"/>
      <c r="D5" s="14"/>
      <c r="E5" s="15"/>
      <c r="F5" s="15"/>
      <c r="G5" s="15"/>
      <c r="H5" s="15"/>
      <c r="I5" s="12"/>
      <c r="J5" s="12"/>
      <c r="K5" s="12"/>
      <c r="L5" s="16"/>
      <c r="M5" s="17"/>
      <c r="N5" s="483">
        <f ca="1">NOW()</f>
        <v>41510.89665486111</v>
      </c>
      <c r="O5" s="483"/>
      <c r="P5" s="483"/>
      <c r="T5" s="304">
        <v>1386</v>
      </c>
      <c r="U5" s="303">
        <v>96</v>
      </c>
    </row>
    <row r="6" spans="1:21" s="18" customFormat="1" ht="24.75" customHeight="1">
      <c r="A6" s="471" t="s">
        <v>12</v>
      </c>
      <c r="B6" s="472" t="s">
        <v>60</v>
      </c>
      <c r="C6" s="487" t="s">
        <v>72</v>
      </c>
      <c r="D6" s="486" t="s">
        <v>14</v>
      </c>
      <c r="E6" s="486" t="s">
        <v>423</v>
      </c>
      <c r="F6" s="486" t="s">
        <v>15</v>
      </c>
      <c r="G6" s="484" t="s">
        <v>182</v>
      </c>
      <c r="I6" s="320" t="s">
        <v>16</v>
      </c>
      <c r="J6" s="321"/>
      <c r="K6" s="321"/>
      <c r="L6" s="321"/>
      <c r="M6" s="324" t="s">
        <v>293</v>
      </c>
      <c r="N6" s="325" t="s">
        <v>578</v>
      </c>
      <c r="O6" s="321"/>
      <c r="P6" s="322"/>
      <c r="T6" s="305">
        <v>1390</v>
      </c>
      <c r="U6" s="306">
        <v>95</v>
      </c>
    </row>
    <row r="7" spans="1:21" ht="26.25" customHeight="1">
      <c r="A7" s="471"/>
      <c r="B7" s="473"/>
      <c r="C7" s="487"/>
      <c r="D7" s="486"/>
      <c r="E7" s="486"/>
      <c r="F7" s="486"/>
      <c r="G7" s="485"/>
      <c r="H7" s="19"/>
      <c r="I7" s="50" t="s">
        <v>12</v>
      </c>
      <c r="J7" s="47" t="s">
        <v>61</v>
      </c>
      <c r="K7" s="47" t="s">
        <v>60</v>
      </c>
      <c r="L7" s="48" t="s">
        <v>13</v>
      </c>
      <c r="M7" s="49" t="s">
        <v>14</v>
      </c>
      <c r="N7" s="49" t="s">
        <v>423</v>
      </c>
      <c r="O7" s="47" t="s">
        <v>15</v>
      </c>
      <c r="P7" s="47" t="s">
        <v>27</v>
      </c>
      <c r="T7" s="305">
        <v>1394</v>
      </c>
      <c r="U7" s="306">
        <v>94</v>
      </c>
    </row>
    <row r="8" spans="1:21" s="18" customFormat="1" ht="42.75" customHeight="1">
      <c r="A8" s="22">
        <v>1</v>
      </c>
      <c r="B8" s="335">
        <v>711</v>
      </c>
      <c r="C8" s="25">
        <v>31732</v>
      </c>
      <c r="D8" s="327" t="s">
        <v>483</v>
      </c>
      <c r="E8" s="328" t="s">
        <v>484</v>
      </c>
      <c r="F8" s="26">
        <v>1568</v>
      </c>
      <c r="G8" s="333">
        <v>8</v>
      </c>
      <c r="H8" s="21"/>
      <c r="I8" s="22">
        <v>1</v>
      </c>
      <c r="J8" s="23" t="s">
        <v>394</v>
      </c>
      <c r="K8" s="333">
        <f>IF(ISERROR(VLOOKUP(J8,'KAYIT LİSTESİ'!$B$4:$H$1183,2,0)),"",(VLOOKUP(J8,'KAYIT LİSTESİ'!$B$4:$H$1183,2,0)))</f>
      </c>
      <c r="L8" s="25">
        <f>IF(ISERROR(VLOOKUP(J8,'KAYIT LİSTESİ'!$B$4:$H$1183,4,0)),"",(VLOOKUP(J8,'KAYIT LİSTESİ'!$B$4:$H$1183,4,0)))</f>
      </c>
      <c r="M8" s="51">
        <f>IF(ISERROR(VLOOKUP(J8,'KAYIT LİSTESİ'!$B$4:$H$1183,5,0)),"",(VLOOKUP(J8,'KAYIT LİSTESİ'!$B$4:$H$1183,5,0)))</f>
      </c>
      <c r="N8" s="51">
        <f>IF(ISERROR(VLOOKUP(J8,'KAYIT LİSTESİ'!$B$4:$H$1183,6,0)),"",(VLOOKUP(J8,'KAYIT LİSTESİ'!$B$4:$H$1183,6,0)))</f>
      </c>
      <c r="O8" s="26"/>
      <c r="P8" s="24"/>
      <c r="T8" s="305">
        <v>1398</v>
      </c>
      <c r="U8" s="306">
        <v>93</v>
      </c>
    </row>
    <row r="9" spans="1:21" s="18" customFormat="1" ht="42.75" customHeight="1">
      <c r="A9" s="22">
        <v>2</v>
      </c>
      <c r="B9" s="335">
        <v>732</v>
      </c>
      <c r="C9" s="25">
        <v>31248</v>
      </c>
      <c r="D9" s="327" t="s">
        <v>500</v>
      </c>
      <c r="E9" s="328" t="s">
        <v>501</v>
      </c>
      <c r="F9" s="26">
        <v>1589</v>
      </c>
      <c r="G9" s="333">
        <v>7</v>
      </c>
      <c r="H9" s="21"/>
      <c r="I9" s="22">
        <v>2</v>
      </c>
      <c r="J9" s="23" t="s">
        <v>395</v>
      </c>
      <c r="K9" s="333">
        <f>IF(ISERROR(VLOOKUP(J9,'KAYIT LİSTESİ'!$B$4:$H$1183,2,0)),"",(VLOOKUP(J9,'KAYIT LİSTESİ'!$B$4:$H$1183,2,0)))</f>
      </c>
      <c r="L9" s="25">
        <f>IF(ISERROR(VLOOKUP(J9,'KAYIT LİSTESİ'!$B$4:$H$1183,4,0)),"",(VLOOKUP(J9,'KAYIT LİSTESİ'!$B$4:$H$1183,4,0)))</f>
      </c>
      <c r="M9" s="51">
        <f>IF(ISERROR(VLOOKUP(J9,'KAYIT LİSTESİ'!$B$4:$H$1183,5,0)),"",(VLOOKUP(J9,'KAYIT LİSTESİ'!$B$4:$H$1183,5,0)))</f>
      </c>
      <c r="N9" s="51">
        <f>IF(ISERROR(VLOOKUP(J9,'KAYIT LİSTESİ'!$B$4:$H$1183,6,0)),"",(VLOOKUP(J9,'KAYIT LİSTESİ'!$B$4:$H$1183,6,0)))</f>
      </c>
      <c r="O9" s="26"/>
      <c r="P9" s="24"/>
      <c r="T9" s="305">
        <v>1402</v>
      </c>
      <c r="U9" s="306">
        <v>92</v>
      </c>
    </row>
    <row r="10" spans="1:21" s="18" customFormat="1" ht="42.75" customHeight="1">
      <c r="A10" s="22">
        <v>3</v>
      </c>
      <c r="B10" s="335">
        <v>744</v>
      </c>
      <c r="C10" s="25">
        <v>35226</v>
      </c>
      <c r="D10" s="327" t="s">
        <v>516</v>
      </c>
      <c r="E10" s="328" t="s">
        <v>517</v>
      </c>
      <c r="F10" s="26">
        <v>1590</v>
      </c>
      <c r="G10" s="333">
        <v>6</v>
      </c>
      <c r="H10" s="21"/>
      <c r="I10" s="22">
        <v>3</v>
      </c>
      <c r="J10" s="23" t="s">
        <v>396</v>
      </c>
      <c r="K10" s="333">
        <f>IF(ISERROR(VLOOKUP(J10,'KAYIT LİSTESİ'!$B$4:$H$1183,2,0)),"",(VLOOKUP(J10,'KAYIT LİSTESİ'!$B$4:$H$1183,2,0)))</f>
        <v>711</v>
      </c>
      <c r="L10" s="25">
        <f>IF(ISERROR(VLOOKUP(J10,'KAYIT LİSTESİ'!$B$4:$H$1183,4,0)),"",(VLOOKUP(J10,'KAYIT LİSTESİ'!$B$4:$H$1183,4,0)))</f>
        <v>31732</v>
      </c>
      <c r="M10" s="51" t="str">
        <f>IF(ISERROR(VLOOKUP(J10,'KAYIT LİSTESİ'!$B$4:$H$1183,5,0)),"",(VLOOKUP(J10,'KAYIT LİSTESİ'!$B$4:$H$1183,5,0)))</f>
        <v>HİKMET TUĞSUZ</v>
      </c>
      <c r="N10" s="51" t="str">
        <f>IF(ISERROR(VLOOKUP(J10,'KAYIT LİSTESİ'!$B$4:$H$1183,6,0)),"",(VLOOKUP(J10,'KAYIT LİSTESİ'!$B$4:$H$1183,6,0)))</f>
        <v>MERSİN-MESKİ SPOR</v>
      </c>
      <c r="O10" s="26"/>
      <c r="P10" s="24"/>
      <c r="T10" s="305">
        <v>1406</v>
      </c>
      <c r="U10" s="306">
        <v>91</v>
      </c>
    </row>
    <row r="11" spans="1:21" s="18" customFormat="1" ht="42.75" customHeight="1">
      <c r="A11" s="22">
        <v>4</v>
      </c>
      <c r="B11" s="335">
        <v>689</v>
      </c>
      <c r="C11" s="25">
        <v>33185</v>
      </c>
      <c r="D11" s="327" t="s">
        <v>430</v>
      </c>
      <c r="E11" s="328" t="s">
        <v>431</v>
      </c>
      <c r="F11" s="26">
        <v>1609</v>
      </c>
      <c r="G11" s="333">
        <v>5</v>
      </c>
      <c r="H11" s="21"/>
      <c r="I11" s="22">
        <v>4</v>
      </c>
      <c r="J11" s="23" t="s">
        <v>397</v>
      </c>
      <c r="K11" s="333">
        <f>IF(ISERROR(VLOOKUP(J11,'KAYIT LİSTESİ'!$B$4:$H$1183,2,0)),"",(VLOOKUP(J11,'KAYIT LİSTESİ'!$B$4:$H$1183,2,0)))</f>
        <v>732</v>
      </c>
      <c r="L11" s="25">
        <f>IF(ISERROR(VLOOKUP(J11,'KAYIT LİSTESİ'!$B$4:$H$1183,4,0)),"",(VLOOKUP(J11,'KAYIT LİSTESİ'!$B$4:$H$1183,4,0)))</f>
        <v>31248</v>
      </c>
      <c r="M11" s="51" t="str">
        <f>IF(ISERROR(VLOOKUP(J11,'KAYIT LİSTESİ'!$B$4:$H$1183,5,0)),"",(VLOOKUP(J11,'KAYIT LİSTESİ'!$B$4:$H$1183,5,0)))</f>
        <v>SERDAR DEMİRCİ</v>
      </c>
      <c r="N11" s="51" t="str">
        <f>IF(ISERROR(VLOOKUP(J11,'KAYIT LİSTESİ'!$B$4:$H$1183,6,0)),"",(VLOOKUP(J11,'KAYIT LİSTESİ'!$B$4:$H$1183,6,0)))</f>
        <v>BURSA-BURSASPOR </v>
      </c>
      <c r="O11" s="26"/>
      <c r="P11" s="24"/>
      <c r="T11" s="305">
        <v>1410</v>
      </c>
      <c r="U11" s="306">
        <v>90</v>
      </c>
    </row>
    <row r="12" spans="1:21" s="18" customFormat="1" ht="42.75" customHeight="1">
      <c r="A12" s="22">
        <v>5</v>
      </c>
      <c r="B12" s="335">
        <v>696</v>
      </c>
      <c r="C12" s="25">
        <v>33521</v>
      </c>
      <c r="D12" s="327" t="s">
        <v>467</v>
      </c>
      <c r="E12" s="328" t="s">
        <v>468</v>
      </c>
      <c r="F12" s="26">
        <v>1909</v>
      </c>
      <c r="G12" s="333">
        <v>4</v>
      </c>
      <c r="H12" s="21"/>
      <c r="I12" s="22">
        <v>5</v>
      </c>
      <c r="J12" s="23" t="s">
        <v>398</v>
      </c>
      <c r="K12" s="333">
        <f>IF(ISERROR(VLOOKUP(J12,'KAYIT LİSTESİ'!$B$4:$H$1183,2,0)),"",(VLOOKUP(J12,'KAYIT LİSTESİ'!$B$4:$H$1183,2,0)))</f>
        <v>696</v>
      </c>
      <c r="L12" s="25">
        <f>IF(ISERROR(VLOOKUP(J12,'KAYIT LİSTESİ'!$B$4:$H$1183,4,0)),"",(VLOOKUP(J12,'KAYIT LİSTESİ'!$B$4:$H$1183,4,0)))</f>
        <v>33521</v>
      </c>
      <c r="M12" s="51" t="str">
        <f>IF(ISERROR(VLOOKUP(J12,'KAYIT LİSTESİ'!$B$4:$H$1183,5,0)),"",(VLOOKUP(J12,'KAYIT LİSTESİ'!$B$4:$H$1183,5,0)))</f>
        <v>ERDOĞAN GEDİK</v>
      </c>
      <c r="N12" s="51" t="str">
        <f>IF(ISERROR(VLOOKUP(J12,'KAYIT LİSTESİ'!$B$4:$H$1183,6,0)),"",(VLOOKUP(J12,'KAYIT LİSTESİ'!$B$4:$H$1183,6,0)))</f>
        <v>ANKARA-JANDARMA GÜCÜ</v>
      </c>
      <c r="O12" s="26"/>
      <c r="P12" s="24"/>
      <c r="T12" s="305">
        <v>1414</v>
      </c>
      <c r="U12" s="306">
        <v>89</v>
      </c>
    </row>
    <row r="13" spans="1:21" s="18" customFormat="1" ht="42.75" customHeight="1">
      <c r="A13" s="22"/>
      <c r="B13" s="335"/>
      <c r="C13" s="25"/>
      <c r="D13" s="327"/>
      <c r="E13" s="328"/>
      <c r="F13" s="26"/>
      <c r="G13" s="333"/>
      <c r="H13" s="21"/>
      <c r="I13" s="22">
        <v>6</v>
      </c>
      <c r="J13" s="23" t="s">
        <v>399</v>
      </c>
      <c r="K13" s="333">
        <f>IF(ISERROR(VLOOKUP(J13,'KAYIT LİSTESİ'!$B$4:$H$1183,2,0)),"",(VLOOKUP(J13,'KAYIT LİSTESİ'!$B$4:$H$1183,2,0)))</f>
        <v>689</v>
      </c>
      <c r="L13" s="25">
        <f>IF(ISERROR(VLOOKUP(J13,'KAYIT LİSTESİ'!$B$4:$H$1183,4,0)),"",(VLOOKUP(J13,'KAYIT LİSTESİ'!$B$4:$H$1183,4,0)))</f>
        <v>33185</v>
      </c>
      <c r="M13" s="51" t="str">
        <f>IF(ISERROR(VLOOKUP(J13,'KAYIT LİSTESİ'!$B$4:$H$1183,5,0)),"",(VLOOKUP(J13,'KAYIT LİSTESİ'!$B$4:$H$1183,5,0)))</f>
        <v>OBEN BENOL MUMCUOĞLU</v>
      </c>
      <c r="N13" s="51" t="str">
        <f>IF(ISERROR(VLOOKUP(J13,'KAYIT LİSTESİ'!$B$4:$H$1183,6,0)),"",(VLOOKUP(J13,'KAYIT LİSTESİ'!$B$4:$H$1183,6,0)))</f>
        <v>İSTANBUL-ÜSKÜDAR BLD.SP.</v>
      </c>
      <c r="O13" s="26"/>
      <c r="P13" s="24"/>
      <c r="T13" s="305">
        <v>1418</v>
      </c>
      <c r="U13" s="306">
        <v>88</v>
      </c>
    </row>
    <row r="14" spans="1:21" s="18" customFormat="1" ht="42.75" customHeight="1">
      <c r="A14" s="22"/>
      <c r="B14" s="335"/>
      <c r="C14" s="25"/>
      <c r="D14" s="327"/>
      <c r="E14" s="328"/>
      <c r="F14" s="26"/>
      <c r="G14" s="333"/>
      <c r="H14" s="21"/>
      <c r="I14" s="22">
        <v>7</v>
      </c>
      <c r="J14" s="23" t="s">
        <v>400</v>
      </c>
      <c r="K14" s="333">
        <f>IF(ISERROR(VLOOKUP(J14,'KAYIT LİSTESİ'!$B$4:$H$1183,2,0)),"",(VLOOKUP(J14,'KAYIT LİSTESİ'!$B$4:$H$1183,2,0)))</f>
        <v>744</v>
      </c>
      <c r="L14" s="25">
        <f>IF(ISERROR(VLOOKUP(J14,'KAYIT LİSTESİ'!$B$4:$H$1183,4,0)),"",(VLOOKUP(J14,'KAYIT LİSTESİ'!$B$4:$H$1183,4,0)))</f>
        <v>35226</v>
      </c>
      <c r="M14" s="51" t="str">
        <f>IF(ISERROR(VLOOKUP(J14,'KAYIT LİSTESİ'!$B$4:$H$1183,5,0)),"",(VLOOKUP(J14,'KAYIT LİSTESİ'!$B$4:$H$1183,5,0)))</f>
        <v>HÜSEYİN KILIÇ</v>
      </c>
      <c r="N14" s="51" t="str">
        <f>IF(ISERROR(VLOOKUP(J14,'KAYIT LİSTESİ'!$B$4:$H$1183,6,0)),"",(VLOOKUP(J14,'KAYIT LİSTESİ'!$B$4:$H$1183,6,0)))</f>
        <v>KOCAELİ-DARICA BELEDİYE SP.</v>
      </c>
      <c r="O14" s="26"/>
      <c r="P14" s="24"/>
      <c r="T14" s="305">
        <v>1422</v>
      </c>
      <c r="U14" s="306">
        <v>87</v>
      </c>
    </row>
    <row r="15" spans="1:21" s="18" customFormat="1" ht="42.75" customHeight="1">
      <c r="A15" s="22"/>
      <c r="B15" s="335"/>
      <c r="C15" s="25"/>
      <c r="D15" s="327"/>
      <c r="E15" s="328"/>
      <c r="F15" s="26"/>
      <c r="G15" s="333"/>
      <c r="H15" s="21"/>
      <c r="I15" s="22">
        <v>8</v>
      </c>
      <c r="J15" s="23" t="s">
        <v>401</v>
      </c>
      <c r="K15" s="333">
        <f>IF(ISERROR(VLOOKUP(J15,'KAYIT LİSTESİ'!$B$4:$H$1183,2,0)),"",(VLOOKUP(J15,'KAYIT LİSTESİ'!$B$4:$H$1183,2,0)))</f>
      </c>
      <c r="L15" s="25">
        <f>IF(ISERROR(VLOOKUP(J15,'KAYIT LİSTESİ'!$B$4:$H$1183,4,0)),"",(VLOOKUP(J15,'KAYIT LİSTESİ'!$B$4:$H$1183,4,0)))</f>
      </c>
      <c r="M15" s="51">
        <f>IF(ISERROR(VLOOKUP(J15,'KAYIT LİSTESİ'!$B$4:$H$1183,5,0)),"",(VLOOKUP(J15,'KAYIT LİSTESİ'!$B$4:$H$1183,5,0)))</f>
      </c>
      <c r="N15" s="51">
        <f>IF(ISERROR(VLOOKUP(J15,'KAYIT LİSTESİ'!$B$4:$H$1183,6,0)),"",(VLOOKUP(J15,'KAYIT LİSTESİ'!$B$4:$H$1183,6,0)))</f>
      </c>
      <c r="O15" s="26"/>
      <c r="P15" s="24"/>
      <c r="T15" s="305">
        <v>1426</v>
      </c>
      <c r="U15" s="306">
        <v>86</v>
      </c>
    </row>
    <row r="16" spans="1:21" s="18" customFormat="1" ht="42.75" customHeight="1">
      <c r="A16" s="22"/>
      <c r="B16" s="335"/>
      <c r="C16" s="25"/>
      <c r="D16" s="327"/>
      <c r="E16" s="328"/>
      <c r="F16" s="26"/>
      <c r="G16" s="333"/>
      <c r="H16" s="21"/>
      <c r="I16" s="320" t="s">
        <v>17</v>
      </c>
      <c r="J16" s="321"/>
      <c r="K16" s="321"/>
      <c r="L16" s="321"/>
      <c r="M16" s="324" t="s">
        <v>293</v>
      </c>
      <c r="N16" s="325"/>
      <c r="O16" s="321"/>
      <c r="P16" s="322"/>
      <c r="T16" s="305">
        <v>1430</v>
      </c>
      <c r="U16" s="306">
        <v>85</v>
      </c>
    </row>
    <row r="17" spans="1:21" s="18" customFormat="1" ht="42.75" customHeight="1">
      <c r="A17" s="22"/>
      <c r="B17" s="335"/>
      <c r="C17" s="25"/>
      <c r="D17" s="327"/>
      <c r="E17" s="328"/>
      <c r="F17" s="26"/>
      <c r="G17" s="333"/>
      <c r="H17" s="21"/>
      <c r="I17" s="50" t="s">
        <v>12</v>
      </c>
      <c r="J17" s="47" t="s">
        <v>61</v>
      </c>
      <c r="K17" s="47" t="s">
        <v>60</v>
      </c>
      <c r="L17" s="48" t="s">
        <v>13</v>
      </c>
      <c r="M17" s="49" t="s">
        <v>14</v>
      </c>
      <c r="N17" s="49" t="s">
        <v>423</v>
      </c>
      <c r="O17" s="47" t="s">
        <v>15</v>
      </c>
      <c r="P17" s="47" t="s">
        <v>27</v>
      </c>
      <c r="T17" s="305">
        <v>1435</v>
      </c>
      <c r="U17" s="306">
        <v>84</v>
      </c>
    </row>
    <row r="18" spans="1:21" s="18" customFormat="1" ht="42.75" customHeight="1">
      <c r="A18" s="22"/>
      <c r="B18" s="335"/>
      <c r="C18" s="25"/>
      <c r="D18" s="327"/>
      <c r="E18" s="328"/>
      <c r="F18" s="26"/>
      <c r="G18" s="333"/>
      <c r="H18" s="21"/>
      <c r="I18" s="22">
        <v>1</v>
      </c>
      <c r="J18" s="23" t="s">
        <v>220</v>
      </c>
      <c r="K18" s="333">
        <f>IF(ISERROR(VLOOKUP(J18,'KAYIT LİSTESİ'!$B$4:$H$1183,2,0)),"",(VLOOKUP(J18,'KAYIT LİSTESİ'!$B$4:$H$1183,2,0)))</f>
      </c>
      <c r="L18" s="25">
        <f>IF(ISERROR(VLOOKUP(J18,'KAYIT LİSTESİ'!$B$4:$H$1183,4,0)),"",(VLOOKUP(J18,'KAYIT LİSTESİ'!$B$4:$H$1183,4,0)))</f>
      </c>
      <c r="M18" s="51">
        <f>IF(ISERROR(VLOOKUP(J18,'KAYIT LİSTESİ'!$B$4:$H$1183,5,0)),"",(VLOOKUP(J18,'KAYIT LİSTESİ'!$B$4:$H$1183,5,0)))</f>
      </c>
      <c r="N18" s="51">
        <f>IF(ISERROR(VLOOKUP(J18,'KAYIT LİSTESİ'!$B$4:$H$1183,6,0)),"",(VLOOKUP(J18,'KAYIT LİSTESİ'!$B$4:$H$1183,6,0)))</f>
      </c>
      <c r="O18" s="26"/>
      <c r="P18" s="24"/>
      <c r="T18" s="305">
        <v>1440</v>
      </c>
      <c r="U18" s="306">
        <v>83</v>
      </c>
    </row>
    <row r="19" spans="1:21" s="18" customFormat="1" ht="42.75" customHeight="1">
      <c r="A19" s="22"/>
      <c r="B19" s="335"/>
      <c r="C19" s="25"/>
      <c r="D19" s="327"/>
      <c r="E19" s="328"/>
      <c r="F19" s="26"/>
      <c r="G19" s="333"/>
      <c r="H19" s="21"/>
      <c r="I19" s="22">
        <v>2</v>
      </c>
      <c r="J19" s="23" t="s">
        <v>221</v>
      </c>
      <c r="K19" s="333">
        <f>IF(ISERROR(VLOOKUP(J19,'KAYIT LİSTESİ'!$B$4:$H$1183,2,0)),"",(VLOOKUP(J19,'KAYIT LİSTESİ'!$B$4:$H$1183,2,0)))</f>
      </c>
      <c r="L19" s="25">
        <f>IF(ISERROR(VLOOKUP(J19,'KAYIT LİSTESİ'!$B$4:$H$1183,4,0)),"",(VLOOKUP(J19,'KAYIT LİSTESİ'!$B$4:$H$1183,4,0)))</f>
      </c>
      <c r="M19" s="51">
        <f>IF(ISERROR(VLOOKUP(J19,'KAYIT LİSTESİ'!$B$4:$H$1183,5,0)),"",(VLOOKUP(J19,'KAYIT LİSTESİ'!$B$4:$H$1183,5,0)))</f>
      </c>
      <c r="N19" s="51">
        <f>IF(ISERROR(VLOOKUP(J19,'KAYIT LİSTESİ'!$B$4:$H$1183,6,0)),"",(VLOOKUP(J19,'KAYIT LİSTESİ'!$B$4:$H$1183,6,0)))</f>
      </c>
      <c r="O19" s="26"/>
      <c r="P19" s="24"/>
      <c r="T19" s="305">
        <v>1445</v>
      </c>
      <c r="U19" s="306">
        <v>82</v>
      </c>
    </row>
    <row r="20" spans="1:21" s="18" customFormat="1" ht="42.75" customHeight="1">
      <c r="A20" s="22"/>
      <c r="B20" s="335"/>
      <c r="C20" s="25"/>
      <c r="D20" s="327"/>
      <c r="E20" s="328"/>
      <c r="F20" s="26"/>
      <c r="G20" s="333"/>
      <c r="H20" s="21"/>
      <c r="I20" s="22">
        <v>3</v>
      </c>
      <c r="J20" s="23" t="s">
        <v>222</v>
      </c>
      <c r="K20" s="333">
        <f>IF(ISERROR(VLOOKUP(J20,'KAYIT LİSTESİ'!$B$4:$H$1183,2,0)),"",(VLOOKUP(J20,'KAYIT LİSTESİ'!$B$4:$H$1183,2,0)))</f>
      </c>
      <c r="L20" s="25">
        <f>IF(ISERROR(VLOOKUP(J20,'KAYIT LİSTESİ'!$B$4:$H$1183,4,0)),"",(VLOOKUP(J20,'KAYIT LİSTESİ'!$B$4:$H$1183,4,0)))</f>
      </c>
      <c r="M20" s="51">
        <f>IF(ISERROR(VLOOKUP(J20,'KAYIT LİSTESİ'!$B$4:$H$1183,5,0)),"",(VLOOKUP(J20,'KAYIT LİSTESİ'!$B$4:$H$1183,5,0)))</f>
      </c>
      <c r="N20" s="51">
        <f>IF(ISERROR(VLOOKUP(J20,'KAYIT LİSTESİ'!$B$4:$H$1183,6,0)),"",(VLOOKUP(J20,'KAYIT LİSTESİ'!$B$4:$H$1183,6,0)))</f>
      </c>
      <c r="O20" s="26"/>
      <c r="P20" s="24"/>
      <c r="T20" s="305">
        <v>1450</v>
      </c>
      <c r="U20" s="306">
        <v>81</v>
      </c>
    </row>
    <row r="21" spans="1:21" s="18" customFormat="1" ht="42.75" customHeight="1">
      <c r="A21" s="22"/>
      <c r="B21" s="335"/>
      <c r="C21" s="25"/>
      <c r="D21" s="327"/>
      <c r="E21" s="328"/>
      <c r="F21" s="26"/>
      <c r="G21" s="333"/>
      <c r="H21" s="21"/>
      <c r="I21" s="22">
        <v>4</v>
      </c>
      <c r="J21" s="23" t="s">
        <v>223</v>
      </c>
      <c r="K21" s="333">
        <f>IF(ISERROR(VLOOKUP(J21,'KAYIT LİSTESİ'!$B$4:$H$1183,2,0)),"",(VLOOKUP(J21,'KAYIT LİSTESİ'!$B$4:$H$1183,2,0)))</f>
      </c>
      <c r="L21" s="25">
        <f>IF(ISERROR(VLOOKUP(J21,'KAYIT LİSTESİ'!$B$4:$H$1183,4,0)),"",(VLOOKUP(J21,'KAYIT LİSTESİ'!$B$4:$H$1183,4,0)))</f>
      </c>
      <c r="M21" s="51">
        <f>IF(ISERROR(VLOOKUP(J21,'KAYIT LİSTESİ'!$B$4:$H$1183,5,0)),"",(VLOOKUP(J21,'KAYIT LİSTESİ'!$B$4:$H$1183,5,0)))</f>
      </c>
      <c r="N21" s="51">
        <f>IF(ISERROR(VLOOKUP(J21,'KAYIT LİSTESİ'!$B$4:$H$1183,6,0)),"",(VLOOKUP(J21,'KAYIT LİSTESİ'!$B$4:$H$1183,6,0)))</f>
      </c>
      <c r="O21" s="26"/>
      <c r="P21" s="24"/>
      <c r="T21" s="305">
        <v>1455</v>
      </c>
      <c r="U21" s="306">
        <v>80</v>
      </c>
    </row>
    <row r="22" spans="1:21" s="18" customFormat="1" ht="42.75" customHeight="1">
      <c r="A22" s="22"/>
      <c r="B22" s="335"/>
      <c r="C22" s="25"/>
      <c r="D22" s="327"/>
      <c r="E22" s="328"/>
      <c r="F22" s="26"/>
      <c r="G22" s="333"/>
      <c r="H22" s="21"/>
      <c r="I22" s="22">
        <v>5</v>
      </c>
      <c r="J22" s="23" t="s">
        <v>224</v>
      </c>
      <c r="K22" s="333">
        <f>IF(ISERROR(VLOOKUP(J22,'KAYIT LİSTESİ'!$B$4:$H$1183,2,0)),"",(VLOOKUP(J22,'KAYIT LİSTESİ'!$B$4:$H$1183,2,0)))</f>
      </c>
      <c r="L22" s="25">
        <f>IF(ISERROR(VLOOKUP(J22,'KAYIT LİSTESİ'!$B$4:$H$1183,4,0)),"",(VLOOKUP(J22,'KAYIT LİSTESİ'!$B$4:$H$1183,4,0)))</f>
      </c>
      <c r="M22" s="51">
        <f>IF(ISERROR(VLOOKUP(J22,'KAYIT LİSTESİ'!$B$4:$H$1183,5,0)),"",(VLOOKUP(J22,'KAYIT LİSTESİ'!$B$4:$H$1183,5,0)))</f>
      </c>
      <c r="N22" s="51">
        <f>IF(ISERROR(VLOOKUP(J22,'KAYIT LİSTESİ'!$B$4:$H$1183,6,0)),"",(VLOOKUP(J22,'KAYIT LİSTESİ'!$B$4:$H$1183,6,0)))</f>
      </c>
      <c r="O22" s="26"/>
      <c r="P22" s="24"/>
      <c r="T22" s="305">
        <v>1460</v>
      </c>
      <c r="U22" s="306">
        <v>79</v>
      </c>
    </row>
    <row r="23" spans="1:21" s="18" customFormat="1" ht="42.75" customHeight="1">
      <c r="A23" s="22"/>
      <c r="B23" s="335"/>
      <c r="C23" s="25"/>
      <c r="D23" s="327"/>
      <c r="E23" s="328"/>
      <c r="F23" s="26"/>
      <c r="G23" s="333"/>
      <c r="H23" s="21"/>
      <c r="I23" s="22">
        <v>6</v>
      </c>
      <c r="J23" s="23" t="s">
        <v>225</v>
      </c>
      <c r="K23" s="333">
        <f>IF(ISERROR(VLOOKUP(J23,'KAYIT LİSTESİ'!$B$4:$H$1183,2,0)),"",(VLOOKUP(J23,'KAYIT LİSTESİ'!$B$4:$H$1183,2,0)))</f>
      </c>
      <c r="L23" s="25">
        <f>IF(ISERROR(VLOOKUP(J23,'KAYIT LİSTESİ'!$B$4:$H$1183,4,0)),"",(VLOOKUP(J23,'KAYIT LİSTESİ'!$B$4:$H$1183,4,0)))</f>
      </c>
      <c r="M23" s="51">
        <f>IF(ISERROR(VLOOKUP(J23,'KAYIT LİSTESİ'!$B$4:$H$1183,5,0)),"",(VLOOKUP(J23,'KAYIT LİSTESİ'!$B$4:$H$1183,5,0)))</f>
      </c>
      <c r="N23" s="51">
        <f>IF(ISERROR(VLOOKUP(J23,'KAYIT LİSTESİ'!$B$4:$H$1183,6,0)),"",(VLOOKUP(J23,'KAYIT LİSTESİ'!$B$4:$H$1183,6,0)))</f>
      </c>
      <c r="O23" s="26"/>
      <c r="P23" s="24"/>
      <c r="T23" s="305">
        <v>1465</v>
      </c>
      <c r="U23" s="306">
        <v>78</v>
      </c>
    </row>
    <row r="24" spans="1:21" s="18" customFormat="1" ht="42.75" customHeight="1">
      <c r="A24" s="22"/>
      <c r="B24" s="335"/>
      <c r="C24" s="25"/>
      <c r="D24" s="327"/>
      <c r="E24" s="328"/>
      <c r="F24" s="26"/>
      <c r="G24" s="333"/>
      <c r="H24" s="21"/>
      <c r="I24" s="22">
        <v>7</v>
      </c>
      <c r="J24" s="23" t="s">
        <v>226</v>
      </c>
      <c r="K24" s="333">
        <f>IF(ISERROR(VLOOKUP(J24,'KAYIT LİSTESİ'!$B$4:$H$1183,2,0)),"",(VLOOKUP(J24,'KAYIT LİSTESİ'!$B$4:$H$1183,2,0)))</f>
      </c>
      <c r="L24" s="25">
        <f>IF(ISERROR(VLOOKUP(J24,'KAYIT LİSTESİ'!$B$4:$H$1183,4,0)),"",(VLOOKUP(J24,'KAYIT LİSTESİ'!$B$4:$H$1183,4,0)))</f>
      </c>
      <c r="M24" s="51">
        <f>IF(ISERROR(VLOOKUP(J24,'KAYIT LİSTESİ'!$B$4:$H$1183,5,0)),"",(VLOOKUP(J24,'KAYIT LİSTESİ'!$B$4:$H$1183,5,0)))</f>
      </c>
      <c r="N24" s="51">
        <f>IF(ISERROR(VLOOKUP(J24,'KAYIT LİSTESİ'!$B$4:$H$1183,6,0)),"",(VLOOKUP(J24,'KAYIT LİSTESİ'!$B$4:$H$1183,6,0)))</f>
      </c>
      <c r="O24" s="26"/>
      <c r="P24" s="24"/>
      <c r="T24" s="305">
        <v>1470</v>
      </c>
      <c r="U24" s="306">
        <v>77</v>
      </c>
    </row>
    <row r="25" spans="1:21" s="18" customFormat="1" ht="42.75" customHeight="1">
      <c r="A25" s="22"/>
      <c r="B25" s="335"/>
      <c r="C25" s="25"/>
      <c r="D25" s="327"/>
      <c r="E25" s="328"/>
      <c r="F25" s="26"/>
      <c r="G25" s="333"/>
      <c r="H25" s="21"/>
      <c r="I25" s="22">
        <v>8</v>
      </c>
      <c r="J25" s="23" t="s">
        <v>227</v>
      </c>
      <c r="K25" s="333">
        <f>IF(ISERROR(VLOOKUP(J25,'KAYIT LİSTESİ'!$B$4:$H$1183,2,0)),"",(VLOOKUP(J25,'KAYIT LİSTESİ'!$B$4:$H$1183,2,0)))</f>
      </c>
      <c r="L25" s="25">
        <f>IF(ISERROR(VLOOKUP(J25,'KAYIT LİSTESİ'!$B$4:$H$1183,4,0)),"",(VLOOKUP(J25,'KAYIT LİSTESİ'!$B$4:$H$1183,4,0)))</f>
      </c>
      <c r="M25" s="51">
        <f>IF(ISERROR(VLOOKUP(J25,'KAYIT LİSTESİ'!$B$4:$H$1183,5,0)),"",(VLOOKUP(J25,'KAYIT LİSTESİ'!$B$4:$H$1183,5,0)))</f>
      </c>
      <c r="N25" s="51">
        <f>IF(ISERROR(VLOOKUP(J25,'KAYIT LİSTESİ'!$B$4:$H$1183,6,0)),"",(VLOOKUP(J25,'KAYIT LİSTESİ'!$B$4:$H$1183,6,0)))</f>
      </c>
      <c r="O25" s="26"/>
      <c r="P25" s="24"/>
      <c r="T25" s="305">
        <v>1475</v>
      </c>
      <c r="U25" s="306">
        <v>76</v>
      </c>
    </row>
    <row r="26" spans="1:21" s="18" customFormat="1" ht="42.75" customHeight="1">
      <c r="A26" s="22"/>
      <c r="B26" s="335"/>
      <c r="C26" s="25"/>
      <c r="D26" s="327"/>
      <c r="E26" s="328"/>
      <c r="F26" s="26"/>
      <c r="G26" s="333"/>
      <c r="H26" s="21"/>
      <c r="I26" s="320" t="s">
        <v>18</v>
      </c>
      <c r="J26" s="321"/>
      <c r="K26" s="321"/>
      <c r="L26" s="321"/>
      <c r="M26" s="324" t="s">
        <v>293</v>
      </c>
      <c r="N26" s="325"/>
      <c r="O26" s="321"/>
      <c r="P26" s="322"/>
      <c r="T26" s="305">
        <v>1480</v>
      </c>
      <c r="U26" s="306">
        <v>75</v>
      </c>
    </row>
    <row r="27" spans="1:21" s="18" customFormat="1" ht="42.75" customHeight="1">
      <c r="A27" s="22"/>
      <c r="B27" s="335"/>
      <c r="C27" s="25"/>
      <c r="D27" s="327"/>
      <c r="E27" s="328"/>
      <c r="F27" s="26"/>
      <c r="G27" s="333"/>
      <c r="H27" s="21"/>
      <c r="I27" s="50" t="s">
        <v>12</v>
      </c>
      <c r="J27" s="47" t="s">
        <v>61</v>
      </c>
      <c r="K27" s="47" t="s">
        <v>60</v>
      </c>
      <c r="L27" s="48" t="s">
        <v>13</v>
      </c>
      <c r="M27" s="49" t="s">
        <v>14</v>
      </c>
      <c r="N27" s="49" t="s">
        <v>423</v>
      </c>
      <c r="O27" s="47" t="s">
        <v>15</v>
      </c>
      <c r="P27" s="47" t="s">
        <v>27</v>
      </c>
      <c r="T27" s="305">
        <v>1485</v>
      </c>
      <c r="U27" s="306">
        <v>74</v>
      </c>
    </row>
    <row r="28" spans="1:21" s="18" customFormat="1" ht="42.75" customHeight="1">
      <c r="A28" s="22"/>
      <c r="B28" s="335"/>
      <c r="C28" s="25"/>
      <c r="D28" s="327"/>
      <c r="E28" s="328"/>
      <c r="F28" s="26"/>
      <c r="G28" s="333"/>
      <c r="H28" s="21"/>
      <c r="I28" s="22">
        <v>1</v>
      </c>
      <c r="J28" s="23" t="s">
        <v>228</v>
      </c>
      <c r="K28" s="333">
        <f>IF(ISERROR(VLOOKUP(J28,'KAYIT LİSTESİ'!$B$4:$H$1183,2,0)),"",(VLOOKUP(J28,'KAYIT LİSTESİ'!$B$4:$H$1183,2,0)))</f>
      </c>
      <c r="L28" s="25">
        <f>IF(ISERROR(VLOOKUP(J28,'KAYIT LİSTESİ'!$B$4:$H$1183,4,0)),"",(VLOOKUP(J28,'KAYIT LİSTESİ'!$B$4:$H$1183,4,0)))</f>
      </c>
      <c r="M28" s="51">
        <f>IF(ISERROR(VLOOKUP(J28,'KAYIT LİSTESİ'!$B$4:$H$1183,5,0)),"",(VLOOKUP(J28,'KAYIT LİSTESİ'!$B$4:$H$1183,5,0)))</f>
      </c>
      <c r="N28" s="51">
        <f>IF(ISERROR(VLOOKUP(J28,'KAYIT LİSTESİ'!$B$4:$H$1183,6,0)),"",(VLOOKUP(J28,'KAYIT LİSTESİ'!$B$4:$H$1183,6,0)))</f>
      </c>
      <c r="O28" s="26"/>
      <c r="P28" s="24"/>
      <c r="T28" s="305">
        <v>1490</v>
      </c>
      <c r="U28" s="306">
        <v>73</v>
      </c>
    </row>
    <row r="29" spans="1:21" s="18" customFormat="1" ht="42.75" customHeight="1">
      <c r="A29" s="22"/>
      <c r="B29" s="335"/>
      <c r="C29" s="25"/>
      <c r="D29" s="327"/>
      <c r="E29" s="328"/>
      <c r="F29" s="26"/>
      <c r="G29" s="333"/>
      <c r="H29" s="21"/>
      <c r="I29" s="22">
        <v>2</v>
      </c>
      <c r="J29" s="23" t="s">
        <v>229</v>
      </c>
      <c r="K29" s="333">
        <f>IF(ISERROR(VLOOKUP(J29,'KAYIT LİSTESİ'!$B$4:$H$1183,2,0)),"",(VLOOKUP(J29,'KAYIT LİSTESİ'!$B$4:$H$1183,2,0)))</f>
      </c>
      <c r="L29" s="25">
        <f>IF(ISERROR(VLOOKUP(J29,'KAYIT LİSTESİ'!$B$4:$H$1183,4,0)),"",(VLOOKUP(J29,'KAYIT LİSTESİ'!$B$4:$H$1183,4,0)))</f>
      </c>
      <c r="M29" s="51">
        <f>IF(ISERROR(VLOOKUP(J29,'KAYIT LİSTESİ'!$B$4:$H$1183,5,0)),"",(VLOOKUP(J29,'KAYIT LİSTESİ'!$B$4:$H$1183,5,0)))</f>
      </c>
      <c r="N29" s="51">
        <f>IF(ISERROR(VLOOKUP(J29,'KAYIT LİSTESİ'!$B$4:$H$1183,6,0)),"",(VLOOKUP(J29,'KAYIT LİSTESİ'!$B$4:$H$1183,6,0)))</f>
      </c>
      <c r="O29" s="26"/>
      <c r="P29" s="24"/>
      <c r="T29" s="305">
        <v>1495</v>
      </c>
      <c r="U29" s="306">
        <v>72</v>
      </c>
    </row>
    <row r="30" spans="1:21" s="18" customFormat="1" ht="42.75" customHeight="1">
      <c r="A30" s="22"/>
      <c r="B30" s="335"/>
      <c r="C30" s="25"/>
      <c r="D30" s="327"/>
      <c r="E30" s="328"/>
      <c r="F30" s="26"/>
      <c r="G30" s="333"/>
      <c r="H30" s="21"/>
      <c r="I30" s="22">
        <v>3</v>
      </c>
      <c r="J30" s="23" t="s">
        <v>230</v>
      </c>
      <c r="K30" s="333">
        <f>IF(ISERROR(VLOOKUP(J30,'KAYIT LİSTESİ'!$B$4:$H$1183,2,0)),"",(VLOOKUP(J30,'KAYIT LİSTESİ'!$B$4:$H$1183,2,0)))</f>
      </c>
      <c r="L30" s="25">
        <f>IF(ISERROR(VLOOKUP(J30,'KAYIT LİSTESİ'!$B$4:$H$1183,4,0)),"",(VLOOKUP(J30,'KAYIT LİSTESİ'!$B$4:$H$1183,4,0)))</f>
      </c>
      <c r="M30" s="51">
        <f>IF(ISERROR(VLOOKUP(J30,'KAYIT LİSTESİ'!$B$4:$H$1183,5,0)),"",(VLOOKUP(J30,'KAYIT LİSTESİ'!$B$4:$H$1183,5,0)))</f>
      </c>
      <c r="N30" s="51">
        <f>IF(ISERROR(VLOOKUP(J30,'KAYIT LİSTESİ'!$B$4:$H$1183,6,0)),"",(VLOOKUP(J30,'KAYIT LİSTESİ'!$B$4:$H$1183,6,0)))</f>
      </c>
      <c r="O30" s="26"/>
      <c r="P30" s="24"/>
      <c r="T30" s="305">
        <v>1500</v>
      </c>
      <c r="U30" s="306">
        <v>71</v>
      </c>
    </row>
    <row r="31" spans="1:21" s="18" customFormat="1" ht="42.75" customHeight="1">
      <c r="A31" s="22"/>
      <c r="B31" s="335"/>
      <c r="C31" s="25"/>
      <c r="D31" s="327"/>
      <c r="E31" s="328"/>
      <c r="F31" s="26"/>
      <c r="G31" s="333"/>
      <c r="H31" s="21"/>
      <c r="I31" s="22">
        <v>4</v>
      </c>
      <c r="J31" s="23" t="s">
        <v>231</v>
      </c>
      <c r="K31" s="333">
        <f>IF(ISERROR(VLOOKUP(J31,'KAYIT LİSTESİ'!$B$4:$H$1183,2,0)),"",(VLOOKUP(J31,'KAYIT LİSTESİ'!$B$4:$H$1183,2,0)))</f>
      </c>
      <c r="L31" s="25">
        <f>IF(ISERROR(VLOOKUP(J31,'KAYIT LİSTESİ'!$B$4:$H$1183,4,0)),"",(VLOOKUP(J31,'KAYIT LİSTESİ'!$B$4:$H$1183,4,0)))</f>
      </c>
      <c r="M31" s="51">
        <f>IF(ISERROR(VLOOKUP(J31,'KAYIT LİSTESİ'!$B$4:$H$1183,5,0)),"",(VLOOKUP(J31,'KAYIT LİSTESİ'!$B$4:$H$1183,5,0)))</f>
      </c>
      <c r="N31" s="51">
        <f>IF(ISERROR(VLOOKUP(J31,'KAYIT LİSTESİ'!$B$4:$H$1183,6,0)),"",(VLOOKUP(J31,'KAYIT LİSTESİ'!$B$4:$H$1183,6,0)))</f>
      </c>
      <c r="O31" s="26"/>
      <c r="P31" s="24"/>
      <c r="T31" s="305">
        <v>1505</v>
      </c>
      <c r="U31" s="306">
        <v>70</v>
      </c>
    </row>
    <row r="32" spans="1:21" s="18" customFormat="1" ht="42.75" customHeight="1">
      <c r="A32" s="22"/>
      <c r="B32" s="335"/>
      <c r="C32" s="25"/>
      <c r="D32" s="327"/>
      <c r="E32" s="328"/>
      <c r="F32" s="26"/>
      <c r="G32" s="333"/>
      <c r="H32" s="21"/>
      <c r="I32" s="22">
        <v>5</v>
      </c>
      <c r="J32" s="23" t="s">
        <v>232</v>
      </c>
      <c r="K32" s="333">
        <f>IF(ISERROR(VLOOKUP(J32,'KAYIT LİSTESİ'!$B$4:$H$1183,2,0)),"",(VLOOKUP(J32,'KAYIT LİSTESİ'!$B$4:$H$1183,2,0)))</f>
      </c>
      <c r="L32" s="25">
        <f>IF(ISERROR(VLOOKUP(J32,'KAYIT LİSTESİ'!$B$4:$H$1183,4,0)),"",(VLOOKUP(J32,'KAYIT LİSTESİ'!$B$4:$H$1183,4,0)))</f>
      </c>
      <c r="M32" s="51">
        <f>IF(ISERROR(VLOOKUP(J32,'KAYIT LİSTESİ'!$B$4:$H$1183,5,0)),"",(VLOOKUP(J32,'KAYIT LİSTESİ'!$B$4:$H$1183,5,0)))</f>
      </c>
      <c r="N32" s="51">
        <f>IF(ISERROR(VLOOKUP(J32,'KAYIT LİSTESİ'!$B$4:$H$1183,6,0)),"",(VLOOKUP(J32,'KAYIT LİSTESİ'!$B$4:$H$1183,6,0)))</f>
      </c>
      <c r="O32" s="26"/>
      <c r="P32" s="24"/>
      <c r="T32" s="305">
        <v>1510</v>
      </c>
      <c r="U32" s="306">
        <v>69</v>
      </c>
    </row>
    <row r="33" spans="1:21" s="18" customFormat="1" ht="42.75" customHeight="1">
      <c r="A33" s="22"/>
      <c r="B33" s="335"/>
      <c r="C33" s="25"/>
      <c r="D33" s="327"/>
      <c r="E33" s="328"/>
      <c r="F33" s="26"/>
      <c r="G33" s="333"/>
      <c r="H33" s="21"/>
      <c r="I33" s="22">
        <v>6</v>
      </c>
      <c r="J33" s="23" t="s">
        <v>233</v>
      </c>
      <c r="K33" s="333">
        <f>IF(ISERROR(VLOOKUP(J33,'KAYIT LİSTESİ'!$B$4:$H$1183,2,0)),"",(VLOOKUP(J33,'KAYIT LİSTESİ'!$B$4:$H$1183,2,0)))</f>
      </c>
      <c r="L33" s="25">
        <f>IF(ISERROR(VLOOKUP(J33,'KAYIT LİSTESİ'!$B$4:$H$1183,4,0)),"",(VLOOKUP(J33,'KAYIT LİSTESİ'!$B$4:$H$1183,4,0)))</f>
      </c>
      <c r="M33" s="51">
        <f>IF(ISERROR(VLOOKUP(J33,'KAYIT LİSTESİ'!$B$4:$H$1183,5,0)),"",(VLOOKUP(J33,'KAYIT LİSTESİ'!$B$4:$H$1183,5,0)))</f>
      </c>
      <c r="N33" s="51">
        <f>IF(ISERROR(VLOOKUP(J33,'KAYIT LİSTESİ'!$B$4:$H$1183,6,0)),"",(VLOOKUP(J33,'KAYIT LİSTESİ'!$B$4:$H$1183,6,0)))</f>
      </c>
      <c r="O33" s="26"/>
      <c r="P33" s="24"/>
      <c r="T33" s="305">
        <v>1515</v>
      </c>
      <c r="U33" s="306">
        <v>68</v>
      </c>
    </row>
    <row r="34" spans="1:21" s="18" customFormat="1" ht="42.75" customHeight="1">
      <c r="A34" s="22"/>
      <c r="B34" s="335"/>
      <c r="C34" s="25"/>
      <c r="D34" s="327"/>
      <c r="E34" s="328"/>
      <c r="F34" s="26"/>
      <c r="G34" s="333"/>
      <c r="H34" s="21"/>
      <c r="I34" s="22">
        <v>7</v>
      </c>
      <c r="J34" s="23" t="s">
        <v>234</v>
      </c>
      <c r="K34" s="333">
        <f>IF(ISERROR(VLOOKUP(J34,'KAYIT LİSTESİ'!$B$4:$H$1183,2,0)),"",(VLOOKUP(J34,'KAYIT LİSTESİ'!$B$4:$H$1183,2,0)))</f>
      </c>
      <c r="L34" s="25">
        <f>IF(ISERROR(VLOOKUP(J34,'KAYIT LİSTESİ'!$B$4:$H$1183,4,0)),"",(VLOOKUP(J34,'KAYIT LİSTESİ'!$B$4:$H$1183,4,0)))</f>
      </c>
      <c r="M34" s="51">
        <f>IF(ISERROR(VLOOKUP(J34,'KAYIT LİSTESİ'!$B$4:$H$1183,5,0)),"",(VLOOKUP(J34,'KAYIT LİSTESİ'!$B$4:$H$1183,5,0)))</f>
      </c>
      <c r="N34" s="51">
        <f>IF(ISERROR(VLOOKUP(J34,'KAYIT LİSTESİ'!$B$4:$H$1183,6,0)),"",(VLOOKUP(J34,'KAYIT LİSTESİ'!$B$4:$H$1183,6,0)))</f>
      </c>
      <c r="O34" s="26"/>
      <c r="P34" s="24"/>
      <c r="T34" s="305">
        <v>1520</v>
      </c>
      <c r="U34" s="306">
        <v>67</v>
      </c>
    </row>
    <row r="35" spans="1:21" s="18" customFormat="1" ht="42.75" customHeight="1">
      <c r="A35" s="22"/>
      <c r="B35" s="335"/>
      <c r="C35" s="25"/>
      <c r="D35" s="327"/>
      <c r="E35" s="328"/>
      <c r="F35" s="26"/>
      <c r="G35" s="333"/>
      <c r="H35" s="21"/>
      <c r="I35" s="22">
        <v>8</v>
      </c>
      <c r="J35" s="23" t="s">
        <v>235</v>
      </c>
      <c r="K35" s="333">
        <f>IF(ISERROR(VLOOKUP(J35,'KAYIT LİSTESİ'!$B$4:$H$1183,2,0)),"",(VLOOKUP(J35,'KAYIT LİSTESİ'!$B$4:$H$1183,2,0)))</f>
      </c>
      <c r="L35" s="25">
        <f>IF(ISERROR(VLOOKUP(J35,'KAYIT LİSTESİ'!$B$4:$H$1183,4,0)),"",(VLOOKUP(J35,'KAYIT LİSTESİ'!$B$4:$H$1183,4,0)))</f>
      </c>
      <c r="M35" s="51">
        <f>IF(ISERROR(VLOOKUP(J35,'KAYIT LİSTESİ'!$B$4:$H$1183,5,0)),"",(VLOOKUP(J35,'KAYIT LİSTESİ'!$B$4:$H$1183,5,0)))</f>
      </c>
      <c r="N35" s="51">
        <f>IF(ISERROR(VLOOKUP(J35,'KAYIT LİSTESİ'!$B$4:$H$1183,6,0)),"",(VLOOKUP(J35,'KAYIT LİSTESİ'!$B$4:$H$1183,6,0)))</f>
      </c>
      <c r="O35" s="26"/>
      <c r="P35" s="24"/>
      <c r="T35" s="305">
        <v>1525</v>
      </c>
      <c r="U35" s="306">
        <v>66</v>
      </c>
    </row>
    <row r="36" spans="1:21" ht="13.5" customHeight="1">
      <c r="A36" s="36"/>
      <c r="B36" s="36"/>
      <c r="C36" s="37"/>
      <c r="D36" s="58"/>
      <c r="E36" s="38"/>
      <c r="F36" s="39"/>
      <c r="G36" s="40"/>
      <c r="I36" s="41"/>
      <c r="J36" s="42"/>
      <c r="K36" s="43"/>
      <c r="L36" s="44"/>
      <c r="M36" s="54"/>
      <c r="N36" s="54"/>
      <c r="O36" s="45"/>
      <c r="P36" s="43"/>
      <c r="T36" s="305">
        <v>1620</v>
      </c>
      <c r="U36" s="306">
        <v>55</v>
      </c>
    </row>
    <row r="37" spans="1:21" ht="14.25" customHeight="1">
      <c r="A37" s="30" t="s">
        <v>19</v>
      </c>
      <c r="B37" s="30"/>
      <c r="C37" s="30"/>
      <c r="D37" s="59"/>
      <c r="E37" s="52" t="s">
        <v>0</v>
      </c>
      <c r="F37" s="46" t="s">
        <v>1</v>
      </c>
      <c r="G37" s="27"/>
      <c r="H37" s="31" t="s">
        <v>2</v>
      </c>
      <c r="I37" s="31"/>
      <c r="J37" s="31"/>
      <c r="K37" s="31"/>
      <c r="M37" s="55" t="s">
        <v>3</v>
      </c>
      <c r="N37" s="56" t="s">
        <v>3</v>
      </c>
      <c r="O37" s="27" t="s">
        <v>3</v>
      </c>
      <c r="P37" s="30"/>
      <c r="Q37" s="32"/>
      <c r="T37" s="305">
        <v>1630</v>
      </c>
      <c r="U37" s="306">
        <v>54</v>
      </c>
    </row>
    <row r="38" spans="20:21" ht="12.75">
      <c r="T38" s="305">
        <v>1640</v>
      </c>
      <c r="U38" s="306">
        <v>53</v>
      </c>
    </row>
    <row r="39" spans="20:21" ht="12.75">
      <c r="T39" s="305">
        <v>1650</v>
      </c>
      <c r="U39" s="306">
        <v>52</v>
      </c>
    </row>
    <row r="40" spans="20:21" ht="12.75">
      <c r="T40" s="305">
        <v>1660</v>
      </c>
      <c r="U40" s="306">
        <v>51</v>
      </c>
    </row>
    <row r="41" spans="20:21" ht="12.75">
      <c r="T41" s="305">
        <v>1670</v>
      </c>
      <c r="U41" s="306">
        <v>50</v>
      </c>
    </row>
    <row r="42" spans="20:21" ht="12.75">
      <c r="T42" s="305">
        <v>1680</v>
      </c>
      <c r="U42" s="306">
        <v>49</v>
      </c>
    </row>
    <row r="43" spans="20:21" ht="12.75">
      <c r="T43" s="305">
        <v>1690</v>
      </c>
      <c r="U43" s="306">
        <v>48</v>
      </c>
    </row>
    <row r="44" spans="20:21" ht="12.75">
      <c r="T44" s="305">
        <v>1700</v>
      </c>
      <c r="U44" s="306">
        <v>47</v>
      </c>
    </row>
    <row r="45" spans="20:21" ht="12.75">
      <c r="T45" s="305">
        <v>1710</v>
      </c>
      <c r="U45" s="306">
        <v>46</v>
      </c>
    </row>
    <row r="46" spans="20:21" ht="12.75">
      <c r="T46" s="305">
        <v>1720</v>
      </c>
      <c r="U46" s="306">
        <v>45</v>
      </c>
    </row>
    <row r="47" spans="20:21" ht="12.75">
      <c r="T47" s="305">
        <v>1730</v>
      </c>
      <c r="U47" s="306">
        <v>44</v>
      </c>
    </row>
    <row r="48" spans="20:21" ht="12.75">
      <c r="T48" s="305">
        <v>1740</v>
      </c>
      <c r="U48" s="306">
        <v>43</v>
      </c>
    </row>
    <row r="49" spans="20:21" ht="12.75">
      <c r="T49" s="305">
        <v>1750</v>
      </c>
      <c r="U49" s="306">
        <v>42</v>
      </c>
    </row>
    <row r="50" spans="20:21" ht="12.75">
      <c r="T50" s="305">
        <v>1760</v>
      </c>
      <c r="U50" s="306">
        <v>41</v>
      </c>
    </row>
    <row r="51" spans="20:21" ht="12.75">
      <c r="T51" s="305">
        <v>1770</v>
      </c>
      <c r="U51" s="306">
        <v>40</v>
      </c>
    </row>
    <row r="52" spans="20:21" ht="12.75">
      <c r="T52" s="305">
        <v>1780</v>
      </c>
      <c r="U52" s="306">
        <v>39</v>
      </c>
    </row>
    <row r="53" spans="20:21" ht="12.75">
      <c r="T53" s="305">
        <v>1790</v>
      </c>
      <c r="U53" s="306">
        <v>38</v>
      </c>
    </row>
    <row r="54" spans="20:21" ht="12.75">
      <c r="T54" s="305">
        <v>1800</v>
      </c>
      <c r="U54" s="306">
        <v>37</v>
      </c>
    </row>
    <row r="55" spans="20:21" ht="12.75">
      <c r="T55" s="305">
        <v>1810</v>
      </c>
      <c r="U55" s="306">
        <v>36</v>
      </c>
    </row>
    <row r="56" spans="20:21" ht="12.75">
      <c r="T56" s="305">
        <v>1830</v>
      </c>
      <c r="U56" s="306">
        <v>35</v>
      </c>
    </row>
    <row r="57" spans="20:21" ht="12.75">
      <c r="T57" s="305">
        <v>1850</v>
      </c>
      <c r="U57" s="306">
        <v>34</v>
      </c>
    </row>
    <row r="58" spans="20:21" ht="12.75">
      <c r="T58" s="305">
        <v>1870</v>
      </c>
      <c r="U58" s="306">
        <v>33</v>
      </c>
    </row>
    <row r="59" spans="20:21" ht="12.75">
      <c r="T59" s="305">
        <v>1890</v>
      </c>
      <c r="U59" s="306">
        <v>32</v>
      </c>
    </row>
    <row r="60" spans="20:21" ht="12.75">
      <c r="T60" s="305">
        <v>1910</v>
      </c>
      <c r="U60" s="306">
        <v>31</v>
      </c>
    </row>
    <row r="61" spans="20:21" ht="12.75">
      <c r="T61" s="305">
        <v>1930</v>
      </c>
      <c r="U61" s="306">
        <v>30</v>
      </c>
    </row>
    <row r="62" spans="20:21" ht="12.75">
      <c r="T62" s="305">
        <v>1950</v>
      </c>
      <c r="U62" s="306">
        <v>29</v>
      </c>
    </row>
    <row r="63" spans="20:21" ht="12.75">
      <c r="T63" s="305">
        <v>1970</v>
      </c>
      <c r="U63" s="306">
        <v>28</v>
      </c>
    </row>
    <row r="64" spans="20:21" ht="12.75">
      <c r="T64" s="305">
        <v>1990</v>
      </c>
      <c r="U64" s="306">
        <v>27</v>
      </c>
    </row>
    <row r="65" spans="20:21" ht="12.75">
      <c r="T65" s="305">
        <v>2010</v>
      </c>
      <c r="U65" s="306">
        <v>26</v>
      </c>
    </row>
    <row r="66" spans="20:21" ht="12.75">
      <c r="T66" s="305">
        <v>2030</v>
      </c>
      <c r="U66" s="306">
        <v>25</v>
      </c>
    </row>
    <row r="67" spans="20:21" ht="12.75">
      <c r="T67" s="305">
        <v>2050</v>
      </c>
      <c r="U67" s="306">
        <v>24</v>
      </c>
    </row>
    <row r="68" spans="20:21" ht="12.75">
      <c r="T68" s="305">
        <v>2070</v>
      </c>
      <c r="U68" s="306">
        <v>23</v>
      </c>
    </row>
    <row r="69" spans="20:21" ht="12.75">
      <c r="T69" s="305">
        <v>2090</v>
      </c>
      <c r="U69" s="306">
        <v>22</v>
      </c>
    </row>
    <row r="70" spans="20:21" ht="12.75">
      <c r="T70" s="305">
        <v>2110</v>
      </c>
      <c r="U70" s="306">
        <v>21</v>
      </c>
    </row>
    <row r="71" spans="20:21" ht="12.75">
      <c r="T71" s="305">
        <v>2130</v>
      </c>
      <c r="U71" s="306">
        <v>20</v>
      </c>
    </row>
    <row r="72" spans="20:21" ht="12.75">
      <c r="T72" s="305">
        <v>2150</v>
      </c>
      <c r="U72" s="306">
        <v>19</v>
      </c>
    </row>
    <row r="73" spans="20:21" ht="12.75">
      <c r="T73" s="305">
        <v>2170</v>
      </c>
      <c r="U73" s="306">
        <v>18</v>
      </c>
    </row>
    <row r="74" spans="20:21" ht="12.75">
      <c r="T74" s="305">
        <v>2190</v>
      </c>
      <c r="U74" s="306">
        <v>17</v>
      </c>
    </row>
    <row r="75" spans="20:21" ht="12.75">
      <c r="T75" s="305">
        <v>2210</v>
      </c>
      <c r="U75" s="306">
        <v>16</v>
      </c>
    </row>
    <row r="76" spans="20:21" ht="12.75">
      <c r="T76" s="305">
        <v>2240</v>
      </c>
      <c r="U76" s="306">
        <v>15</v>
      </c>
    </row>
    <row r="77" spans="20:21" ht="12.75">
      <c r="T77" s="305">
        <v>2260</v>
      </c>
      <c r="U77" s="306">
        <v>14</v>
      </c>
    </row>
    <row r="78" spans="20:21" ht="12.75">
      <c r="T78" s="305">
        <v>2280</v>
      </c>
      <c r="U78" s="306">
        <v>13</v>
      </c>
    </row>
    <row r="79" spans="20:21" ht="12.75">
      <c r="T79" s="305">
        <v>2300</v>
      </c>
      <c r="U79" s="306">
        <v>12</v>
      </c>
    </row>
    <row r="80" spans="20:21" ht="12.75">
      <c r="T80" s="305">
        <v>2320</v>
      </c>
      <c r="U80" s="306">
        <v>11</v>
      </c>
    </row>
    <row r="81" spans="20:21" ht="12.75">
      <c r="T81" s="305">
        <v>2350</v>
      </c>
      <c r="U81" s="306">
        <v>10</v>
      </c>
    </row>
    <row r="82" spans="20:21" ht="12.75">
      <c r="T82" s="305">
        <v>2380</v>
      </c>
      <c r="U82" s="306">
        <v>9</v>
      </c>
    </row>
    <row r="83" spans="20:21" ht="12.75">
      <c r="T83" s="305">
        <v>2410</v>
      </c>
      <c r="U83" s="306">
        <v>8</v>
      </c>
    </row>
    <row r="84" spans="20:21" ht="12.75">
      <c r="T84" s="305">
        <v>2440</v>
      </c>
      <c r="U84" s="306">
        <v>7</v>
      </c>
    </row>
    <row r="85" spans="20:21" ht="12.75">
      <c r="T85" s="305">
        <v>2470</v>
      </c>
      <c r="U85" s="306">
        <v>6</v>
      </c>
    </row>
    <row r="86" spans="20:21" ht="12.75">
      <c r="T86" s="305">
        <v>2500</v>
      </c>
      <c r="U86" s="306">
        <v>5</v>
      </c>
    </row>
    <row r="87" spans="20:21" ht="12.75">
      <c r="T87" s="305">
        <v>2540</v>
      </c>
      <c r="U87" s="306">
        <v>4</v>
      </c>
    </row>
    <row r="88" spans="20:21" ht="12.75">
      <c r="T88" s="305">
        <v>2580</v>
      </c>
      <c r="U88" s="306">
        <v>3</v>
      </c>
    </row>
    <row r="89" spans="20:21" ht="12.75">
      <c r="T89" s="305">
        <v>2620</v>
      </c>
      <c r="U89" s="306">
        <v>2</v>
      </c>
    </row>
    <row r="90" spans="20:21" ht="12.75">
      <c r="T90" s="305">
        <v>2660</v>
      </c>
      <c r="U90" s="306">
        <v>1</v>
      </c>
    </row>
  </sheetData>
  <sheetProtection/>
  <mergeCells count="18">
    <mergeCell ref="I3:L3"/>
    <mergeCell ref="N4:P4"/>
    <mergeCell ref="N5:P5"/>
    <mergeCell ref="G6:G7"/>
    <mergeCell ref="F6:F7"/>
    <mergeCell ref="C6:C7"/>
    <mergeCell ref="D6:D7"/>
    <mergeCell ref="E6:E7"/>
    <mergeCell ref="A6:A7"/>
    <mergeCell ref="B6:B7"/>
    <mergeCell ref="A1:P1"/>
    <mergeCell ref="A2:P2"/>
    <mergeCell ref="A3:C3"/>
    <mergeCell ref="D3:E3"/>
    <mergeCell ref="F3:G3"/>
    <mergeCell ref="A4:C4"/>
    <mergeCell ref="D4:E4"/>
    <mergeCell ref="N3:P3"/>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4" r:id="rId2"/>
  <drawing r:id="rId1"/>
</worksheet>
</file>

<file path=xl/worksheets/sheet6.xml><?xml version="1.0" encoding="utf-8"?>
<worksheet xmlns="http://schemas.openxmlformats.org/spreadsheetml/2006/main" xmlns:r="http://schemas.openxmlformats.org/officeDocument/2006/relationships">
  <sheetPr>
    <tabColor rgb="FFFFC000"/>
  </sheetPr>
  <dimension ref="A1:U90"/>
  <sheetViews>
    <sheetView view="pageBreakPreview" zoomScale="90" zoomScaleSheetLayoutView="90" zoomScalePageLayoutView="0" workbookViewId="0" topLeftCell="A2">
      <selection activeCell="D12" sqref="D12"/>
    </sheetView>
  </sheetViews>
  <sheetFormatPr defaultColWidth="9.140625" defaultRowHeight="12.75"/>
  <cols>
    <col min="1" max="1" width="4.8515625" style="27" customWidth="1"/>
    <col min="2" max="2" width="7.7109375" style="27" bestFit="1" customWidth="1"/>
    <col min="3" max="3" width="14.421875" style="20" customWidth="1"/>
    <col min="4" max="4" width="20.8515625" style="53" customWidth="1"/>
    <col min="5" max="5" width="26.57421875" style="53" customWidth="1"/>
    <col min="6" max="6" width="9.28125" style="20" customWidth="1"/>
    <col min="7" max="7" width="7.57421875" style="28" customWidth="1"/>
    <col min="8" max="8" width="2.140625" style="20" customWidth="1"/>
    <col min="9" max="9" width="4.421875" style="27" customWidth="1"/>
    <col min="10" max="10" width="14.28125" style="27" hidden="1" customWidth="1"/>
    <col min="11" max="11" width="6.57421875" style="27" customWidth="1"/>
    <col min="12" max="12" width="12.7109375" style="29" customWidth="1"/>
    <col min="13" max="13" width="21.140625" style="57" customWidth="1"/>
    <col min="14" max="14" width="26.8515625" style="57" customWidth="1"/>
    <col min="15" max="15" width="9.57421875" style="20" customWidth="1"/>
    <col min="16" max="16" width="7.7109375" style="20" customWidth="1"/>
    <col min="17" max="17" width="5.7109375" style="20" customWidth="1"/>
    <col min="18" max="19" width="9.140625" style="20" customWidth="1"/>
    <col min="20" max="20" width="9.140625" style="305" hidden="1" customWidth="1"/>
    <col min="21" max="21" width="9.140625" style="306" hidden="1" customWidth="1"/>
    <col min="22" max="16384" width="9.140625" style="20" customWidth="1"/>
  </cols>
  <sheetData>
    <row r="1" spans="1:21" s="9" customFormat="1" ht="53.25" customHeight="1">
      <c r="A1" s="467" t="str">
        <f>('YARIŞMA BİLGİLERİ'!A2)</f>
        <v>Türkiye Atletizm Federasyonu
Ankara Atletizm İl Temsilciliği</v>
      </c>
      <c r="B1" s="467"/>
      <c r="C1" s="467"/>
      <c r="D1" s="467"/>
      <c r="E1" s="467"/>
      <c r="F1" s="467"/>
      <c r="G1" s="467"/>
      <c r="H1" s="467"/>
      <c r="I1" s="467"/>
      <c r="J1" s="467"/>
      <c r="K1" s="467"/>
      <c r="L1" s="467"/>
      <c r="M1" s="467"/>
      <c r="N1" s="467"/>
      <c r="O1" s="467"/>
      <c r="P1" s="467"/>
      <c r="T1" s="304">
        <v>1160</v>
      </c>
      <c r="U1" s="303">
        <v>100</v>
      </c>
    </row>
    <row r="2" spans="1:21" s="9" customFormat="1" ht="24.75" customHeight="1">
      <c r="A2" s="474" t="str">
        <f>'YARIŞMA BİLGİLERİ'!F19</f>
        <v>1.Lig 1.Kademe Yarışmaları</v>
      </c>
      <c r="B2" s="474"/>
      <c r="C2" s="474"/>
      <c r="D2" s="474"/>
      <c r="E2" s="474"/>
      <c r="F2" s="474"/>
      <c r="G2" s="474"/>
      <c r="H2" s="474"/>
      <c r="I2" s="474"/>
      <c r="J2" s="474"/>
      <c r="K2" s="474"/>
      <c r="L2" s="474"/>
      <c r="M2" s="474"/>
      <c r="N2" s="474"/>
      <c r="O2" s="474"/>
      <c r="P2" s="474"/>
      <c r="T2" s="304">
        <v>1162</v>
      </c>
      <c r="U2" s="303">
        <v>99</v>
      </c>
    </row>
    <row r="3" spans="1:21" s="11" customFormat="1" ht="21.75" customHeight="1">
      <c r="A3" s="475" t="s">
        <v>75</v>
      </c>
      <c r="B3" s="475"/>
      <c r="C3" s="475"/>
      <c r="D3" s="476" t="str">
        <f>'YARIŞMA PROGRAMI'!C7</f>
        <v>100 Metre</v>
      </c>
      <c r="E3" s="476"/>
      <c r="F3" s="477"/>
      <c r="G3" s="477"/>
      <c r="H3" s="10"/>
      <c r="I3" s="481"/>
      <c r="J3" s="481"/>
      <c r="K3" s="481"/>
      <c r="L3" s="481"/>
      <c r="M3" s="82" t="s">
        <v>302</v>
      </c>
      <c r="N3" s="480" t="str">
        <f>'YARIŞMA PROGRAMI'!E7</f>
        <v>Ramil GULİYEV  10.23</v>
      </c>
      <c r="O3" s="480"/>
      <c r="P3" s="480"/>
      <c r="T3" s="304">
        <v>1164</v>
      </c>
      <c r="U3" s="303">
        <v>98</v>
      </c>
    </row>
    <row r="4" spans="1:21" s="11" customFormat="1" ht="17.25" customHeight="1">
      <c r="A4" s="478" t="s">
        <v>65</v>
      </c>
      <c r="B4" s="478"/>
      <c r="C4" s="478"/>
      <c r="D4" s="479" t="str">
        <f>'YARIŞMA BİLGİLERİ'!F21</f>
        <v>1.Lig Erkekler</v>
      </c>
      <c r="E4" s="479"/>
      <c r="F4" s="33"/>
      <c r="G4" s="33"/>
      <c r="H4" s="33"/>
      <c r="I4" s="33"/>
      <c r="J4" s="33"/>
      <c r="K4" s="33"/>
      <c r="L4" s="34"/>
      <c r="M4" s="83" t="s">
        <v>73</v>
      </c>
      <c r="N4" s="482" t="str">
        <f>'YARIŞMA PROGRAMI'!B7</f>
        <v>24 Ağustos 2013 - 15.44</v>
      </c>
      <c r="O4" s="482"/>
      <c r="P4" s="482"/>
      <c r="T4" s="304">
        <v>1166</v>
      </c>
      <c r="U4" s="303">
        <v>97</v>
      </c>
    </row>
    <row r="5" spans="1:21" s="9" customFormat="1" ht="19.5" customHeight="1">
      <c r="A5" s="12"/>
      <c r="B5" s="12"/>
      <c r="C5" s="13"/>
      <c r="D5" s="14"/>
      <c r="E5" s="15"/>
      <c r="F5" s="15"/>
      <c r="G5" s="15"/>
      <c r="H5" s="15"/>
      <c r="I5" s="12"/>
      <c r="J5" s="12"/>
      <c r="K5" s="12"/>
      <c r="L5" s="16"/>
      <c r="M5" s="17"/>
      <c r="N5" s="483">
        <f ca="1">NOW()</f>
        <v>41510.89665486111</v>
      </c>
      <c r="O5" s="483"/>
      <c r="P5" s="483"/>
      <c r="T5" s="304">
        <v>1168</v>
      </c>
      <c r="U5" s="303">
        <v>96</v>
      </c>
    </row>
    <row r="6" spans="1:21" s="18" customFormat="1" ht="24.75" customHeight="1">
      <c r="A6" s="471" t="s">
        <v>12</v>
      </c>
      <c r="B6" s="472" t="s">
        <v>60</v>
      </c>
      <c r="C6" s="487" t="s">
        <v>72</v>
      </c>
      <c r="D6" s="486" t="s">
        <v>14</v>
      </c>
      <c r="E6" s="486" t="s">
        <v>423</v>
      </c>
      <c r="F6" s="486" t="s">
        <v>15</v>
      </c>
      <c r="G6" s="484" t="s">
        <v>182</v>
      </c>
      <c r="I6" s="320" t="s">
        <v>16</v>
      </c>
      <c r="J6" s="321"/>
      <c r="K6" s="321"/>
      <c r="L6" s="321"/>
      <c r="M6" s="324" t="s">
        <v>293</v>
      </c>
      <c r="N6" s="325"/>
      <c r="O6" s="321"/>
      <c r="P6" s="322"/>
      <c r="T6" s="305">
        <v>1170</v>
      </c>
      <c r="U6" s="306">
        <v>95</v>
      </c>
    </row>
    <row r="7" spans="1:21" ht="26.25" customHeight="1">
      <c r="A7" s="471"/>
      <c r="B7" s="473"/>
      <c r="C7" s="487"/>
      <c r="D7" s="486"/>
      <c r="E7" s="486"/>
      <c r="F7" s="486"/>
      <c r="G7" s="485"/>
      <c r="H7" s="19"/>
      <c r="I7" s="50" t="s">
        <v>12</v>
      </c>
      <c r="J7" s="47" t="s">
        <v>61</v>
      </c>
      <c r="K7" s="47" t="s">
        <v>60</v>
      </c>
      <c r="L7" s="48" t="s">
        <v>13</v>
      </c>
      <c r="M7" s="49" t="s">
        <v>14</v>
      </c>
      <c r="N7" s="49" t="s">
        <v>423</v>
      </c>
      <c r="O7" s="47" t="s">
        <v>15</v>
      </c>
      <c r="P7" s="47" t="s">
        <v>27</v>
      </c>
      <c r="T7" s="305">
        <v>1172</v>
      </c>
      <c r="U7" s="306">
        <v>94</v>
      </c>
    </row>
    <row r="8" spans="1:21" s="18" customFormat="1" ht="39.75" customHeight="1">
      <c r="A8" s="22">
        <v>1</v>
      </c>
      <c r="B8" s="335">
        <v>736</v>
      </c>
      <c r="C8" s="25">
        <v>34914</v>
      </c>
      <c r="D8" s="327" t="s">
        <v>518</v>
      </c>
      <c r="E8" s="328" t="s">
        <v>517</v>
      </c>
      <c r="F8" s="26">
        <v>1061</v>
      </c>
      <c r="G8" s="333">
        <v>8</v>
      </c>
      <c r="H8" s="21"/>
      <c r="I8" s="22">
        <v>1</v>
      </c>
      <c r="J8" s="23" t="s">
        <v>123</v>
      </c>
      <c r="K8" s="333">
        <f>IF(ISERROR(VLOOKUP(J8,'KAYIT LİSTESİ'!$B$4:$H$1183,2,0)),"",(VLOOKUP(J8,'KAYIT LİSTESİ'!$B$4:$H$1183,2,0)))</f>
        <v>0</v>
      </c>
      <c r="L8" s="25">
        <f>IF(ISERROR(VLOOKUP(J8,'KAYIT LİSTESİ'!$B$4:$H$1183,4,0)),"",(VLOOKUP(J8,'KAYIT LİSTESİ'!$B$4:$H$1183,4,0)))</f>
        <v>0</v>
      </c>
      <c r="M8" s="51" t="str">
        <f>IF(ISERROR(VLOOKUP(J8,'KAYIT LİSTESİ'!$B$4:$H$1183,5,0)),"",(VLOOKUP(J8,'KAYIT LİSTESİ'!$B$4:$H$1183,5,0)))</f>
        <v>CEMAL KAZANCIOĞLU</v>
      </c>
      <c r="N8" s="51" t="str">
        <f>IF(ISERROR(VLOOKUP(J8,'KAYIT LİSTESİ'!$B$4:$H$1183,6,0)),"",(VLOOKUP(J8,'KAYIT LİSTESİ'!$B$4:$H$1183,6,0)))</f>
        <v>FERDİ ÜSKÜDAR </v>
      </c>
      <c r="O8" s="26"/>
      <c r="P8" s="24"/>
      <c r="T8" s="305">
        <v>1174</v>
      </c>
      <c r="U8" s="306">
        <v>93</v>
      </c>
    </row>
    <row r="9" spans="1:21" s="18" customFormat="1" ht="39.75" customHeight="1">
      <c r="A9" s="22">
        <v>2</v>
      </c>
      <c r="B9" s="335">
        <v>705</v>
      </c>
      <c r="C9" s="25">
        <v>33986</v>
      </c>
      <c r="D9" s="327" t="s">
        <v>485</v>
      </c>
      <c r="E9" s="328" t="s">
        <v>484</v>
      </c>
      <c r="F9" s="26">
        <v>1127</v>
      </c>
      <c r="G9" s="333">
        <v>7</v>
      </c>
      <c r="H9" s="21"/>
      <c r="I9" s="22">
        <v>2</v>
      </c>
      <c r="J9" s="23" t="s">
        <v>124</v>
      </c>
      <c r="K9" s="333">
        <f>IF(ISERROR(VLOOKUP(J9,'KAYIT LİSTESİ'!$B$4:$H$1183,2,0)),"",(VLOOKUP(J9,'KAYIT LİSTESİ'!$B$4:$H$1183,2,0)))</f>
        <v>735</v>
      </c>
      <c r="L9" s="25">
        <f>IF(ISERROR(VLOOKUP(J9,'KAYIT LİSTESİ'!$B$4:$H$1183,4,0)),"",(VLOOKUP(J9,'KAYIT LİSTESİ'!$B$4:$H$1183,4,0)))</f>
        <v>34773</v>
      </c>
      <c r="M9" s="51" t="str">
        <f>IF(ISERROR(VLOOKUP(J9,'KAYIT LİSTESİ'!$B$4:$H$1183,5,0)),"",(VLOOKUP(J9,'KAYIT LİSTESİ'!$B$4:$H$1183,5,0)))</f>
        <v>A. KADİR GÖKALP</v>
      </c>
      <c r="N9" s="51" t="str">
        <f>IF(ISERROR(VLOOKUP(J9,'KAYIT LİSTESİ'!$B$4:$H$1183,6,0)),"",(VLOOKUP(J9,'KAYIT LİSTESİ'!$B$4:$H$1183,6,0)))</f>
        <v>FERDİ DARICA </v>
      </c>
      <c r="O9" s="26"/>
      <c r="P9" s="24"/>
      <c r="T9" s="305">
        <v>1176</v>
      </c>
      <c r="U9" s="306">
        <v>92</v>
      </c>
    </row>
    <row r="10" spans="1:21" s="18" customFormat="1" ht="39.75" customHeight="1">
      <c r="A10" s="22">
        <v>3</v>
      </c>
      <c r="B10" s="335">
        <v>685</v>
      </c>
      <c r="C10" s="25">
        <v>31427</v>
      </c>
      <c r="D10" s="327" t="s">
        <v>432</v>
      </c>
      <c r="E10" s="328" t="s">
        <v>431</v>
      </c>
      <c r="F10" s="26">
        <v>1155</v>
      </c>
      <c r="G10" s="333">
        <v>6</v>
      </c>
      <c r="H10" s="21"/>
      <c r="I10" s="22">
        <v>3</v>
      </c>
      <c r="J10" s="23" t="s">
        <v>125</v>
      </c>
      <c r="K10" s="333">
        <f>IF(ISERROR(VLOOKUP(J10,'KAYIT LİSTESİ'!$B$4:$H$1183,2,0)),"",(VLOOKUP(J10,'KAYIT LİSTESİ'!$B$4:$H$1183,2,0)))</f>
        <v>705</v>
      </c>
      <c r="L10" s="25">
        <f>IF(ISERROR(VLOOKUP(J10,'KAYIT LİSTESİ'!$B$4:$H$1183,4,0)),"",(VLOOKUP(J10,'KAYIT LİSTESİ'!$B$4:$H$1183,4,0)))</f>
        <v>33986</v>
      </c>
      <c r="M10" s="51" t="str">
        <f>IF(ISERROR(VLOOKUP(J10,'KAYIT LİSTESİ'!$B$4:$H$1183,5,0)),"",(VLOOKUP(J10,'KAYIT LİSTESİ'!$B$4:$H$1183,5,0)))</f>
        <v>AYKUT HIZLISOY</v>
      </c>
      <c r="N10" s="51" t="str">
        <f>IF(ISERROR(VLOOKUP(J10,'KAYIT LİSTESİ'!$B$4:$H$1183,6,0)),"",(VLOOKUP(J10,'KAYIT LİSTESİ'!$B$4:$H$1183,6,0)))</f>
        <v>MERSİN-MESKİ SPOR</v>
      </c>
      <c r="O10" s="26"/>
      <c r="P10" s="24"/>
      <c r="T10" s="305">
        <v>1178</v>
      </c>
      <c r="U10" s="306">
        <v>91</v>
      </c>
    </row>
    <row r="11" spans="1:21" s="18" customFormat="1" ht="39.75" customHeight="1">
      <c r="A11" s="22">
        <v>4</v>
      </c>
      <c r="B11" s="335">
        <v>720</v>
      </c>
      <c r="C11" s="25">
        <v>32912</v>
      </c>
      <c r="D11" s="327" t="s">
        <v>502</v>
      </c>
      <c r="E11" s="328" t="s">
        <v>501</v>
      </c>
      <c r="F11" s="26">
        <v>1172</v>
      </c>
      <c r="G11" s="333">
        <v>5</v>
      </c>
      <c r="H11" s="21"/>
      <c r="I11" s="22">
        <v>4</v>
      </c>
      <c r="J11" s="23" t="s">
        <v>126</v>
      </c>
      <c r="K11" s="333">
        <f>IF(ISERROR(VLOOKUP(J11,'KAYIT LİSTESİ'!$B$4:$H$1183,2,0)),"",(VLOOKUP(J11,'KAYIT LİSTESİ'!$B$4:$H$1183,2,0)))</f>
        <v>720</v>
      </c>
      <c r="L11" s="25">
        <f>IF(ISERROR(VLOOKUP(J11,'KAYIT LİSTESİ'!$B$4:$H$1183,4,0)),"",(VLOOKUP(J11,'KAYIT LİSTESİ'!$B$4:$H$1183,4,0)))</f>
        <v>32912</v>
      </c>
      <c r="M11" s="51" t="str">
        <f>IF(ISERROR(VLOOKUP(J11,'KAYIT LİSTESİ'!$B$4:$H$1183,5,0)),"",(VLOOKUP(J11,'KAYIT LİSTESİ'!$B$4:$H$1183,5,0)))</f>
        <v>AHMET İNCEL</v>
      </c>
      <c r="N11" s="51" t="str">
        <f>IF(ISERROR(VLOOKUP(J11,'KAYIT LİSTESİ'!$B$4:$H$1183,6,0)),"",(VLOOKUP(J11,'KAYIT LİSTESİ'!$B$4:$H$1183,6,0)))</f>
        <v>BURSA-BURSASPOR </v>
      </c>
      <c r="O11" s="26"/>
      <c r="P11" s="24"/>
      <c r="T11" s="305">
        <v>1180</v>
      </c>
      <c r="U11" s="306">
        <v>90</v>
      </c>
    </row>
    <row r="12" spans="1:21" s="18" customFormat="1" ht="39.75" customHeight="1">
      <c r="A12" s="22">
        <v>5</v>
      </c>
      <c r="B12" s="335">
        <v>695</v>
      </c>
      <c r="C12" s="25">
        <v>33470</v>
      </c>
      <c r="D12" s="327" t="s">
        <v>469</v>
      </c>
      <c r="E12" s="328" t="s">
        <v>468</v>
      </c>
      <c r="F12" s="26">
        <v>1213</v>
      </c>
      <c r="G12" s="333">
        <v>4</v>
      </c>
      <c r="H12" s="21"/>
      <c r="I12" s="22">
        <v>5</v>
      </c>
      <c r="J12" s="23" t="s">
        <v>127</v>
      </c>
      <c r="K12" s="333">
        <f>IF(ISERROR(VLOOKUP(J12,'KAYIT LİSTESİ'!$B$4:$H$1183,2,0)),"",(VLOOKUP(J12,'KAYIT LİSTESİ'!$B$4:$H$1183,2,0)))</f>
        <v>695</v>
      </c>
      <c r="L12" s="25">
        <f>IF(ISERROR(VLOOKUP(J12,'KAYIT LİSTESİ'!$B$4:$H$1183,4,0)),"",(VLOOKUP(J12,'KAYIT LİSTESİ'!$B$4:$H$1183,4,0)))</f>
        <v>33470</v>
      </c>
      <c r="M12" s="51" t="str">
        <f>IF(ISERROR(VLOOKUP(J12,'KAYIT LİSTESİ'!$B$4:$H$1183,5,0)),"",(VLOOKUP(J12,'KAYIT LİSTESİ'!$B$4:$H$1183,5,0)))</f>
        <v>EBUBEKİR ŞAHİN</v>
      </c>
      <c r="N12" s="51" t="str">
        <f>IF(ISERROR(VLOOKUP(J12,'KAYIT LİSTESİ'!$B$4:$H$1183,6,0)),"",(VLOOKUP(J12,'KAYIT LİSTESİ'!$B$4:$H$1183,6,0)))</f>
        <v>ANKARA-JANDARMA GÜCÜ</v>
      </c>
      <c r="O12" s="26"/>
      <c r="P12" s="24"/>
      <c r="T12" s="305">
        <v>1182</v>
      </c>
      <c r="U12" s="306">
        <v>89</v>
      </c>
    </row>
    <row r="13" spans="1:21" s="18" customFormat="1" ht="39.75" customHeight="1">
      <c r="A13" s="22"/>
      <c r="B13" s="335"/>
      <c r="C13" s="25"/>
      <c r="D13" s="327"/>
      <c r="E13" s="328"/>
      <c r="F13" s="26"/>
      <c r="G13" s="333"/>
      <c r="H13" s="21"/>
      <c r="I13" s="22">
        <v>6</v>
      </c>
      <c r="J13" s="23" t="s">
        <v>128</v>
      </c>
      <c r="K13" s="333">
        <f>IF(ISERROR(VLOOKUP(J13,'KAYIT LİSTESİ'!$B$4:$H$1183,2,0)),"",(VLOOKUP(J13,'KAYIT LİSTESİ'!$B$4:$H$1183,2,0)))</f>
        <v>685</v>
      </c>
      <c r="L13" s="25">
        <f>IF(ISERROR(VLOOKUP(J13,'KAYIT LİSTESİ'!$B$4:$H$1183,4,0)),"",(VLOOKUP(J13,'KAYIT LİSTESİ'!$B$4:$H$1183,4,0)))</f>
        <v>31427</v>
      </c>
      <c r="M13" s="51" t="str">
        <f>IF(ISERROR(VLOOKUP(J13,'KAYIT LİSTESİ'!$B$4:$H$1183,5,0)),"",(VLOOKUP(J13,'KAYIT LİSTESİ'!$B$4:$H$1183,5,0)))</f>
        <v>MESUT KORKMAZ</v>
      </c>
      <c r="N13" s="51" t="str">
        <f>IF(ISERROR(VLOOKUP(J13,'KAYIT LİSTESİ'!$B$4:$H$1183,6,0)),"",(VLOOKUP(J13,'KAYIT LİSTESİ'!$B$4:$H$1183,6,0)))</f>
        <v>İSTANBUL-ÜSKÜDAR BLD.SP.</v>
      </c>
      <c r="O13" s="26"/>
      <c r="P13" s="24"/>
      <c r="T13" s="305">
        <v>1184</v>
      </c>
      <c r="U13" s="306">
        <v>88</v>
      </c>
    </row>
    <row r="14" spans="1:21" s="18" customFormat="1" ht="39.75" customHeight="1">
      <c r="A14" s="22"/>
      <c r="B14" s="335"/>
      <c r="C14" s="25"/>
      <c r="D14" s="327"/>
      <c r="E14" s="328"/>
      <c r="F14" s="26"/>
      <c r="G14" s="333"/>
      <c r="H14" s="21"/>
      <c r="I14" s="22">
        <v>7</v>
      </c>
      <c r="J14" s="23" t="s">
        <v>129</v>
      </c>
      <c r="K14" s="333">
        <f>IF(ISERROR(VLOOKUP(J14,'KAYIT LİSTESİ'!$B$4:$H$1183,2,0)),"",(VLOOKUP(J14,'KAYIT LİSTESİ'!$B$4:$H$1183,2,0)))</f>
        <v>736</v>
      </c>
      <c r="L14" s="25">
        <f>IF(ISERROR(VLOOKUP(J14,'KAYIT LİSTESİ'!$B$4:$H$1183,4,0)),"",(VLOOKUP(J14,'KAYIT LİSTESİ'!$B$4:$H$1183,4,0)))</f>
        <v>34914</v>
      </c>
      <c r="M14" s="51" t="str">
        <f>IF(ISERROR(VLOOKUP(J14,'KAYIT LİSTESİ'!$B$4:$H$1183,5,0)),"",(VLOOKUP(J14,'KAYIT LİSTESİ'!$B$4:$H$1183,5,0)))</f>
        <v>AYKUT AY</v>
      </c>
      <c r="N14" s="51" t="str">
        <f>IF(ISERROR(VLOOKUP(J14,'KAYIT LİSTESİ'!$B$4:$H$1183,6,0)),"",(VLOOKUP(J14,'KAYIT LİSTESİ'!$B$4:$H$1183,6,0)))</f>
        <v>KOCAELİ-DARICA BELEDİYE SP.</v>
      </c>
      <c r="O14" s="26"/>
      <c r="P14" s="24"/>
      <c r="T14" s="305">
        <v>1186</v>
      </c>
      <c r="U14" s="306">
        <v>87</v>
      </c>
    </row>
    <row r="15" spans="1:21" s="18" customFormat="1" ht="39.75" customHeight="1">
      <c r="A15" s="22"/>
      <c r="B15" s="335"/>
      <c r="C15" s="25"/>
      <c r="D15" s="327"/>
      <c r="E15" s="328"/>
      <c r="F15" s="26"/>
      <c r="G15" s="333"/>
      <c r="H15" s="21"/>
      <c r="I15" s="22">
        <v>8</v>
      </c>
      <c r="J15" s="23" t="s">
        <v>130</v>
      </c>
      <c r="K15" s="333">
        <f>IF(ISERROR(VLOOKUP(J15,'KAYIT LİSTESİ'!$B$4:$H$1183,2,0)),"",(VLOOKUP(J15,'KAYIT LİSTESİ'!$B$4:$H$1183,2,0)))</f>
        <v>0</v>
      </c>
      <c r="L15" s="25">
        <f>IF(ISERROR(VLOOKUP(J15,'KAYIT LİSTESİ'!$B$4:$H$1183,4,0)),"",(VLOOKUP(J15,'KAYIT LİSTESİ'!$B$4:$H$1183,4,0)))</f>
        <v>0</v>
      </c>
      <c r="M15" s="51" t="str">
        <f>IF(ISERROR(VLOOKUP(J15,'KAYIT LİSTESİ'!$B$4:$H$1183,5,0)),"",(VLOOKUP(J15,'KAYIT LİSTESİ'!$B$4:$H$1183,5,0)))</f>
        <v>OKAN KAMIŞ</v>
      </c>
      <c r="N15" s="51" t="str">
        <f>IF(ISERROR(VLOOKUP(J15,'KAYIT LİSTESİ'!$B$4:$H$1183,6,0)),"",(VLOOKUP(J15,'KAYIT LİSTESİ'!$B$4:$H$1183,6,0)))</f>
        <v>FERDİ ANKARA KARAGÜCÜ </v>
      </c>
      <c r="O15" s="26"/>
      <c r="P15" s="24"/>
      <c r="T15" s="305">
        <v>1188</v>
      </c>
      <c r="U15" s="306">
        <v>86</v>
      </c>
    </row>
    <row r="16" spans="1:21" s="18" customFormat="1" ht="39.75" customHeight="1">
      <c r="A16" s="22"/>
      <c r="B16" s="488" t="s">
        <v>580</v>
      </c>
      <c r="C16" s="489"/>
      <c r="D16" s="489"/>
      <c r="E16" s="489"/>
      <c r="F16" s="490"/>
      <c r="G16" s="333"/>
      <c r="H16" s="21"/>
      <c r="I16" s="320" t="s">
        <v>17</v>
      </c>
      <c r="J16" s="321"/>
      <c r="K16" s="321"/>
      <c r="L16" s="321"/>
      <c r="M16" s="324" t="s">
        <v>293</v>
      </c>
      <c r="N16" s="325"/>
      <c r="O16" s="321"/>
      <c r="P16" s="322"/>
      <c r="T16" s="305">
        <v>1190</v>
      </c>
      <c r="U16" s="306">
        <v>85</v>
      </c>
    </row>
    <row r="17" spans="1:21" s="18" customFormat="1" ht="39.75" customHeight="1">
      <c r="A17" s="22">
        <v>1</v>
      </c>
      <c r="B17" s="335">
        <v>735</v>
      </c>
      <c r="C17" s="25">
        <v>34773</v>
      </c>
      <c r="D17" s="327" t="s">
        <v>537</v>
      </c>
      <c r="E17" s="328" t="s">
        <v>568</v>
      </c>
      <c r="F17" s="26">
        <v>1089</v>
      </c>
      <c r="G17" s="333"/>
      <c r="H17" s="21"/>
      <c r="I17" s="50" t="s">
        <v>12</v>
      </c>
      <c r="J17" s="47" t="s">
        <v>61</v>
      </c>
      <c r="K17" s="47" t="s">
        <v>60</v>
      </c>
      <c r="L17" s="48" t="s">
        <v>13</v>
      </c>
      <c r="M17" s="49" t="s">
        <v>14</v>
      </c>
      <c r="N17" s="49" t="s">
        <v>423</v>
      </c>
      <c r="O17" s="47" t="s">
        <v>15</v>
      </c>
      <c r="P17" s="47" t="s">
        <v>27</v>
      </c>
      <c r="T17" s="305">
        <v>1192</v>
      </c>
      <c r="U17" s="306">
        <v>84</v>
      </c>
    </row>
    <row r="18" spans="1:21" s="18" customFormat="1" ht="39.75" customHeight="1">
      <c r="A18" s="22">
        <v>2</v>
      </c>
      <c r="B18" s="335">
        <v>450</v>
      </c>
      <c r="C18" s="25">
        <v>0</v>
      </c>
      <c r="D18" s="327" t="s">
        <v>535</v>
      </c>
      <c r="E18" s="328" t="s">
        <v>567</v>
      </c>
      <c r="F18" s="26">
        <v>1129</v>
      </c>
      <c r="G18" s="333"/>
      <c r="H18" s="21"/>
      <c r="I18" s="22">
        <v>1</v>
      </c>
      <c r="J18" s="23" t="s">
        <v>131</v>
      </c>
      <c r="K18" s="333">
        <f>IF(ISERROR(VLOOKUP(J18,'KAYIT LİSTESİ'!$B$4:$H$1183,2,0)),"",(VLOOKUP(J18,'KAYIT LİSTESİ'!$B$4:$H$1183,2,0)))</f>
      </c>
      <c r="L18" s="25">
        <f>IF(ISERROR(VLOOKUP(J18,'KAYIT LİSTESİ'!$B$4:$H$1183,4,0)),"",(VLOOKUP(J18,'KAYIT LİSTESİ'!$B$4:$H$1183,4,0)))</f>
      </c>
      <c r="M18" s="51">
        <f>IF(ISERROR(VLOOKUP(J18,'KAYIT LİSTESİ'!$B$4:$H$1183,5,0)),"",(VLOOKUP(J18,'KAYIT LİSTESİ'!$B$4:$H$1183,5,0)))</f>
      </c>
      <c r="N18" s="51">
        <f>IF(ISERROR(VLOOKUP(J18,'KAYIT LİSTESİ'!$B$4:$H$1183,6,0)),"",(VLOOKUP(J18,'KAYIT LİSTESİ'!$B$4:$H$1183,6,0)))</f>
      </c>
      <c r="O18" s="26"/>
      <c r="P18" s="24"/>
      <c r="T18" s="305">
        <v>1194</v>
      </c>
      <c r="U18" s="306">
        <v>83</v>
      </c>
    </row>
    <row r="19" spans="1:21" s="18" customFormat="1" ht="39.75" customHeight="1">
      <c r="A19" s="22">
        <v>3</v>
      </c>
      <c r="B19" s="335">
        <v>0</v>
      </c>
      <c r="C19" s="25">
        <v>0</v>
      </c>
      <c r="D19" s="327" t="s">
        <v>560</v>
      </c>
      <c r="E19" s="328" t="s">
        <v>566</v>
      </c>
      <c r="F19" s="26" t="s">
        <v>579</v>
      </c>
      <c r="G19" s="333"/>
      <c r="H19" s="21"/>
      <c r="I19" s="22">
        <v>2</v>
      </c>
      <c r="J19" s="23" t="s">
        <v>132</v>
      </c>
      <c r="K19" s="333">
        <f>IF(ISERROR(VLOOKUP(J19,'KAYIT LİSTESİ'!$B$4:$H$1183,2,0)),"",(VLOOKUP(J19,'KAYIT LİSTESİ'!$B$4:$H$1183,2,0)))</f>
      </c>
      <c r="L19" s="25">
        <f>IF(ISERROR(VLOOKUP(J19,'KAYIT LİSTESİ'!$B$4:$H$1183,4,0)),"",(VLOOKUP(J19,'KAYIT LİSTESİ'!$B$4:$H$1183,4,0)))</f>
      </c>
      <c r="M19" s="51">
        <f>IF(ISERROR(VLOOKUP(J19,'KAYIT LİSTESİ'!$B$4:$H$1183,5,0)),"",(VLOOKUP(J19,'KAYIT LİSTESİ'!$B$4:$H$1183,5,0)))</f>
      </c>
      <c r="N19" s="51">
        <f>IF(ISERROR(VLOOKUP(J19,'KAYIT LİSTESİ'!$B$4:$H$1183,6,0)),"",(VLOOKUP(J19,'KAYIT LİSTESİ'!$B$4:$H$1183,6,0)))</f>
      </c>
      <c r="O19" s="26"/>
      <c r="P19" s="24"/>
      <c r="T19" s="305">
        <v>1196</v>
      </c>
      <c r="U19" s="306">
        <v>82</v>
      </c>
    </row>
    <row r="20" spans="1:21" s="18" customFormat="1" ht="39.75" customHeight="1">
      <c r="A20" s="22"/>
      <c r="B20" s="335"/>
      <c r="C20" s="25"/>
      <c r="D20" s="327"/>
      <c r="E20" s="328"/>
      <c r="F20" s="26"/>
      <c r="G20" s="333"/>
      <c r="H20" s="21"/>
      <c r="I20" s="22">
        <v>3</v>
      </c>
      <c r="J20" s="23" t="s">
        <v>133</v>
      </c>
      <c r="K20" s="333">
        <f>IF(ISERROR(VLOOKUP(J20,'KAYIT LİSTESİ'!$B$4:$H$1183,2,0)),"",(VLOOKUP(J20,'KAYIT LİSTESİ'!$B$4:$H$1183,2,0)))</f>
      </c>
      <c r="L20" s="25">
        <f>IF(ISERROR(VLOOKUP(J20,'KAYIT LİSTESİ'!$B$4:$H$1183,4,0)),"",(VLOOKUP(J20,'KAYIT LİSTESİ'!$B$4:$H$1183,4,0)))</f>
      </c>
      <c r="M20" s="51">
        <f>IF(ISERROR(VLOOKUP(J20,'KAYIT LİSTESİ'!$B$4:$H$1183,5,0)),"",(VLOOKUP(J20,'KAYIT LİSTESİ'!$B$4:$H$1183,5,0)))</f>
      </c>
      <c r="N20" s="51">
        <f>IF(ISERROR(VLOOKUP(J20,'KAYIT LİSTESİ'!$B$4:$H$1183,6,0)),"",(VLOOKUP(J20,'KAYIT LİSTESİ'!$B$4:$H$1183,6,0)))</f>
      </c>
      <c r="O20" s="26"/>
      <c r="P20" s="24"/>
      <c r="T20" s="305">
        <v>1198</v>
      </c>
      <c r="U20" s="306">
        <v>81</v>
      </c>
    </row>
    <row r="21" spans="1:21" s="18" customFormat="1" ht="39.75" customHeight="1">
      <c r="A21" s="22"/>
      <c r="B21" s="335"/>
      <c r="C21" s="25"/>
      <c r="D21" s="327"/>
      <c r="E21" s="328"/>
      <c r="F21" s="26"/>
      <c r="G21" s="333"/>
      <c r="H21" s="21"/>
      <c r="I21" s="22">
        <v>4</v>
      </c>
      <c r="J21" s="23" t="s">
        <v>134</v>
      </c>
      <c r="K21" s="333">
        <f>IF(ISERROR(VLOOKUP(J21,'KAYIT LİSTESİ'!$B$4:$H$1183,2,0)),"",(VLOOKUP(J21,'KAYIT LİSTESİ'!$B$4:$H$1183,2,0)))</f>
      </c>
      <c r="L21" s="25">
        <f>IF(ISERROR(VLOOKUP(J21,'KAYIT LİSTESİ'!$B$4:$H$1183,4,0)),"",(VLOOKUP(J21,'KAYIT LİSTESİ'!$B$4:$H$1183,4,0)))</f>
      </c>
      <c r="M21" s="51">
        <f>IF(ISERROR(VLOOKUP(J21,'KAYIT LİSTESİ'!$B$4:$H$1183,5,0)),"",(VLOOKUP(J21,'KAYIT LİSTESİ'!$B$4:$H$1183,5,0)))</f>
      </c>
      <c r="N21" s="51">
        <f>IF(ISERROR(VLOOKUP(J21,'KAYIT LİSTESİ'!$B$4:$H$1183,6,0)),"",(VLOOKUP(J21,'KAYIT LİSTESİ'!$B$4:$H$1183,6,0)))</f>
      </c>
      <c r="O21" s="26"/>
      <c r="P21" s="24"/>
      <c r="T21" s="305">
        <v>1200</v>
      </c>
      <c r="U21" s="306">
        <v>80</v>
      </c>
    </row>
    <row r="22" spans="1:21" s="18" customFormat="1" ht="39.75" customHeight="1">
      <c r="A22" s="22"/>
      <c r="B22" s="335"/>
      <c r="C22" s="25"/>
      <c r="D22" s="327"/>
      <c r="E22" s="328"/>
      <c r="F22" s="26"/>
      <c r="G22" s="333"/>
      <c r="H22" s="21"/>
      <c r="I22" s="22">
        <v>5</v>
      </c>
      <c r="J22" s="23" t="s">
        <v>135</v>
      </c>
      <c r="K22" s="333">
        <f>IF(ISERROR(VLOOKUP(J22,'KAYIT LİSTESİ'!$B$4:$H$1183,2,0)),"",(VLOOKUP(J22,'KAYIT LİSTESİ'!$B$4:$H$1183,2,0)))</f>
      </c>
      <c r="L22" s="25">
        <f>IF(ISERROR(VLOOKUP(J22,'KAYIT LİSTESİ'!$B$4:$H$1183,4,0)),"",(VLOOKUP(J22,'KAYIT LİSTESİ'!$B$4:$H$1183,4,0)))</f>
      </c>
      <c r="M22" s="51">
        <f>IF(ISERROR(VLOOKUP(J22,'KAYIT LİSTESİ'!$B$4:$H$1183,5,0)),"",(VLOOKUP(J22,'KAYIT LİSTESİ'!$B$4:$H$1183,5,0)))</f>
      </c>
      <c r="N22" s="51">
        <f>IF(ISERROR(VLOOKUP(J22,'KAYIT LİSTESİ'!$B$4:$H$1183,6,0)),"",(VLOOKUP(J22,'KAYIT LİSTESİ'!$B$4:$H$1183,6,0)))</f>
      </c>
      <c r="O22" s="26"/>
      <c r="P22" s="24"/>
      <c r="T22" s="305">
        <v>1202</v>
      </c>
      <c r="U22" s="306">
        <v>79</v>
      </c>
    </row>
    <row r="23" spans="1:21" s="18" customFormat="1" ht="39.75" customHeight="1">
      <c r="A23" s="22"/>
      <c r="B23" s="335"/>
      <c r="C23" s="25"/>
      <c r="D23" s="327"/>
      <c r="E23" s="328"/>
      <c r="F23" s="26"/>
      <c r="G23" s="333"/>
      <c r="H23" s="21"/>
      <c r="I23" s="22">
        <v>6</v>
      </c>
      <c r="J23" s="23" t="s">
        <v>136</v>
      </c>
      <c r="K23" s="333">
        <f>IF(ISERROR(VLOOKUP(J23,'KAYIT LİSTESİ'!$B$4:$H$1183,2,0)),"",(VLOOKUP(J23,'KAYIT LİSTESİ'!$B$4:$H$1183,2,0)))</f>
      </c>
      <c r="L23" s="25">
        <f>IF(ISERROR(VLOOKUP(J23,'KAYIT LİSTESİ'!$B$4:$H$1183,4,0)),"",(VLOOKUP(J23,'KAYIT LİSTESİ'!$B$4:$H$1183,4,0)))</f>
      </c>
      <c r="M23" s="51">
        <f>IF(ISERROR(VLOOKUP(J23,'KAYIT LİSTESİ'!$B$4:$H$1183,5,0)),"",(VLOOKUP(J23,'KAYIT LİSTESİ'!$B$4:$H$1183,5,0)))</f>
      </c>
      <c r="N23" s="51">
        <f>IF(ISERROR(VLOOKUP(J23,'KAYIT LİSTESİ'!$B$4:$H$1183,6,0)),"",(VLOOKUP(J23,'KAYIT LİSTESİ'!$B$4:$H$1183,6,0)))</f>
      </c>
      <c r="O23" s="26"/>
      <c r="P23" s="24"/>
      <c r="T23" s="305">
        <v>1204</v>
      </c>
      <c r="U23" s="306">
        <v>78</v>
      </c>
    </row>
    <row r="24" spans="1:21" s="18" customFormat="1" ht="39.75" customHeight="1">
      <c r="A24" s="22"/>
      <c r="B24" s="335"/>
      <c r="C24" s="25"/>
      <c r="D24" s="327"/>
      <c r="E24" s="328"/>
      <c r="F24" s="26"/>
      <c r="G24" s="333"/>
      <c r="H24" s="21"/>
      <c r="I24" s="22">
        <v>7</v>
      </c>
      <c r="J24" s="23" t="s">
        <v>137</v>
      </c>
      <c r="K24" s="333">
        <f>IF(ISERROR(VLOOKUP(J24,'KAYIT LİSTESİ'!$B$4:$H$1183,2,0)),"",(VLOOKUP(J24,'KAYIT LİSTESİ'!$B$4:$H$1183,2,0)))</f>
      </c>
      <c r="L24" s="25">
        <f>IF(ISERROR(VLOOKUP(J24,'KAYIT LİSTESİ'!$B$4:$H$1183,4,0)),"",(VLOOKUP(J24,'KAYIT LİSTESİ'!$B$4:$H$1183,4,0)))</f>
      </c>
      <c r="M24" s="51">
        <f>IF(ISERROR(VLOOKUP(J24,'KAYIT LİSTESİ'!$B$4:$H$1183,5,0)),"",(VLOOKUP(J24,'KAYIT LİSTESİ'!$B$4:$H$1183,5,0)))</f>
      </c>
      <c r="N24" s="51">
        <f>IF(ISERROR(VLOOKUP(J24,'KAYIT LİSTESİ'!$B$4:$H$1183,6,0)),"",(VLOOKUP(J24,'KAYIT LİSTESİ'!$B$4:$H$1183,6,0)))</f>
      </c>
      <c r="O24" s="26"/>
      <c r="P24" s="24"/>
      <c r="T24" s="305">
        <v>1206</v>
      </c>
      <c r="U24" s="306">
        <v>77</v>
      </c>
    </row>
    <row r="25" spans="1:21" s="18" customFormat="1" ht="39.75" customHeight="1">
      <c r="A25" s="22"/>
      <c r="B25" s="335"/>
      <c r="C25" s="25"/>
      <c r="D25" s="327"/>
      <c r="E25" s="328"/>
      <c r="F25" s="26"/>
      <c r="G25" s="333"/>
      <c r="H25" s="21"/>
      <c r="I25" s="22">
        <v>8</v>
      </c>
      <c r="J25" s="23" t="s">
        <v>138</v>
      </c>
      <c r="K25" s="333">
        <f>IF(ISERROR(VLOOKUP(J25,'KAYIT LİSTESİ'!$B$4:$H$1183,2,0)),"",(VLOOKUP(J25,'KAYIT LİSTESİ'!$B$4:$H$1183,2,0)))</f>
      </c>
      <c r="L25" s="25">
        <f>IF(ISERROR(VLOOKUP(J25,'KAYIT LİSTESİ'!$B$4:$H$1183,4,0)),"",(VLOOKUP(J25,'KAYIT LİSTESİ'!$B$4:$H$1183,4,0)))</f>
      </c>
      <c r="M25" s="51">
        <f>IF(ISERROR(VLOOKUP(J25,'KAYIT LİSTESİ'!$B$4:$H$1183,5,0)),"",(VLOOKUP(J25,'KAYIT LİSTESİ'!$B$4:$H$1183,5,0)))</f>
      </c>
      <c r="N25" s="51">
        <f>IF(ISERROR(VLOOKUP(J25,'KAYIT LİSTESİ'!$B$4:$H$1183,6,0)),"",(VLOOKUP(J25,'KAYIT LİSTESİ'!$B$4:$H$1183,6,0)))</f>
      </c>
      <c r="O25" s="26"/>
      <c r="P25" s="24"/>
      <c r="T25" s="305">
        <v>1208</v>
      </c>
      <c r="U25" s="306">
        <v>76</v>
      </c>
    </row>
    <row r="26" spans="1:21" s="18" customFormat="1" ht="39.75" customHeight="1">
      <c r="A26" s="22"/>
      <c r="B26" s="335"/>
      <c r="C26" s="25"/>
      <c r="D26" s="327"/>
      <c r="E26" s="328"/>
      <c r="F26" s="26"/>
      <c r="G26" s="333"/>
      <c r="H26" s="21"/>
      <c r="I26" s="320" t="s">
        <v>18</v>
      </c>
      <c r="J26" s="321"/>
      <c r="K26" s="321"/>
      <c r="L26" s="321"/>
      <c r="M26" s="324" t="s">
        <v>293</v>
      </c>
      <c r="N26" s="325"/>
      <c r="O26" s="321"/>
      <c r="P26" s="322"/>
      <c r="T26" s="305">
        <v>1210</v>
      </c>
      <c r="U26" s="306">
        <v>75</v>
      </c>
    </row>
    <row r="27" spans="1:21" s="18" customFormat="1" ht="39.75" customHeight="1">
      <c r="A27" s="22"/>
      <c r="B27" s="335"/>
      <c r="C27" s="25"/>
      <c r="D27" s="327"/>
      <c r="E27" s="328"/>
      <c r="F27" s="26"/>
      <c r="G27" s="333"/>
      <c r="H27" s="21"/>
      <c r="I27" s="50" t="s">
        <v>12</v>
      </c>
      <c r="J27" s="47" t="s">
        <v>61</v>
      </c>
      <c r="K27" s="47" t="s">
        <v>60</v>
      </c>
      <c r="L27" s="48" t="s">
        <v>13</v>
      </c>
      <c r="M27" s="49" t="s">
        <v>14</v>
      </c>
      <c r="N27" s="49" t="s">
        <v>423</v>
      </c>
      <c r="O27" s="47" t="s">
        <v>15</v>
      </c>
      <c r="P27" s="47" t="s">
        <v>27</v>
      </c>
      <c r="T27" s="305">
        <v>1213</v>
      </c>
      <c r="U27" s="306">
        <v>74</v>
      </c>
    </row>
    <row r="28" spans="1:21" s="18" customFormat="1" ht="39.75" customHeight="1">
      <c r="A28" s="22"/>
      <c r="B28" s="335"/>
      <c r="C28" s="25"/>
      <c r="D28" s="327"/>
      <c r="E28" s="328"/>
      <c r="F28" s="26"/>
      <c r="G28" s="333"/>
      <c r="H28" s="21"/>
      <c r="I28" s="22">
        <v>1</v>
      </c>
      <c r="J28" s="23" t="s">
        <v>139</v>
      </c>
      <c r="K28" s="333">
        <f>IF(ISERROR(VLOOKUP(J28,'KAYIT LİSTESİ'!$B$4:$H$1183,2,0)),"",(VLOOKUP(J28,'KAYIT LİSTESİ'!$B$4:$H$1183,2,0)))</f>
      </c>
      <c r="L28" s="25">
        <f>IF(ISERROR(VLOOKUP(J28,'KAYIT LİSTESİ'!$B$4:$H$1183,4,0)),"",(VLOOKUP(J28,'KAYIT LİSTESİ'!$B$4:$H$1183,4,0)))</f>
      </c>
      <c r="M28" s="51">
        <f>IF(ISERROR(VLOOKUP(J28,'KAYIT LİSTESİ'!$B$4:$H$1183,5,0)),"",(VLOOKUP(J28,'KAYIT LİSTESİ'!$B$4:$H$1183,5,0)))</f>
      </c>
      <c r="N28" s="51">
        <f>IF(ISERROR(VLOOKUP(J28,'KAYIT LİSTESİ'!$B$4:$H$1183,6,0)),"",(VLOOKUP(J28,'KAYIT LİSTESİ'!$B$4:$H$1183,6,0)))</f>
      </c>
      <c r="O28" s="26"/>
      <c r="P28" s="24"/>
      <c r="T28" s="305">
        <v>1216</v>
      </c>
      <c r="U28" s="306">
        <v>73</v>
      </c>
    </row>
    <row r="29" spans="1:21" s="18" customFormat="1" ht="39.75" customHeight="1">
      <c r="A29" s="22"/>
      <c r="B29" s="335"/>
      <c r="C29" s="25"/>
      <c r="D29" s="327"/>
      <c r="E29" s="328"/>
      <c r="F29" s="26"/>
      <c r="G29" s="333"/>
      <c r="H29" s="21"/>
      <c r="I29" s="22">
        <v>2</v>
      </c>
      <c r="J29" s="23" t="s">
        <v>140</v>
      </c>
      <c r="K29" s="333">
        <f>IF(ISERROR(VLOOKUP(J29,'KAYIT LİSTESİ'!$B$4:$H$1183,2,0)),"",(VLOOKUP(J29,'KAYIT LİSTESİ'!$B$4:$H$1183,2,0)))</f>
      </c>
      <c r="L29" s="25">
        <f>IF(ISERROR(VLOOKUP(J29,'KAYIT LİSTESİ'!$B$4:$H$1183,4,0)),"",(VLOOKUP(J29,'KAYIT LİSTESİ'!$B$4:$H$1183,4,0)))</f>
      </c>
      <c r="M29" s="51">
        <f>IF(ISERROR(VLOOKUP(J29,'KAYIT LİSTESİ'!$B$4:$H$1183,5,0)),"",(VLOOKUP(J29,'KAYIT LİSTESİ'!$B$4:$H$1183,5,0)))</f>
      </c>
      <c r="N29" s="51">
        <f>IF(ISERROR(VLOOKUP(J29,'KAYIT LİSTESİ'!$B$4:$H$1183,6,0)),"",(VLOOKUP(J29,'KAYIT LİSTESİ'!$B$4:$H$1183,6,0)))</f>
      </c>
      <c r="O29" s="26"/>
      <c r="P29" s="24"/>
      <c r="T29" s="305">
        <v>1219</v>
      </c>
      <c r="U29" s="306">
        <v>72</v>
      </c>
    </row>
    <row r="30" spans="1:21" s="18" customFormat="1" ht="39.75" customHeight="1">
      <c r="A30" s="22"/>
      <c r="B30" s="335"/>
      <c r="C30" s="25"/>
      <c r="D30" s="327"/>
      <c r="E30" s="328"/>
      <c r="F30" s="26"/>
      <c r="G30" s="333"/>
      <c r="H30" s="21"/>
      <c r="I30" s="22">
        <v>3</v>
      </c>
      <c r="J30" s="23" t="s">
        <v>141</v>
      </c>
      <c r="K30" s="333">
        <f>IF(ISERROR(VLOOKUP(J30,'KAYIT LİSTESİ'!$B$4:$H$1183,2,0)),"",(VLOOKUP(J30,'KAYIT LİSTESİ'!$B$4:$H$1183,2,0)))</f>
      </c>
      <c r="L30" s="25">
        <f>IF(ISERROR(VLOOKUP(J30,'KAYIT LİSTESİ'!$B$4:$H$1183,4,0)),"",(VLOOKUP(J30,'KAYIT LİSTESİ'!$B$4:$H$1183,4,0)))</f>
      </c>
      <c r="M30" s="51">
        <f>IF(ISERROR(VLOOKUP(J30,'KAYIT LİSTESİ'!$B$4:$H$1183,5,0)),"",(VLOOKUP(J30,'KAYIT LİSTESİ'!$B$4:$H$1183,5,0)))</f>
      </c>
      <c r="N30" s="51">
        <f>IF(ISERROR(VLOOKUP(J30,'KAYIT LİSTESİ'!$B$4:$H$1183,6,0)),"",(VLOOKUP(J30,'KAYIT LİSTESİ'!$B$4:$H$1183,6,0)))</f>
      </c>
      <c r="O30" s="26"/>
      <c r="P30" s="24"/>
      <c r="T30" s="305">
        <v>1222</v>
      </c>
      <c r="U30" s="306">
        <v>71</v>
      </c>
    </row>
    <row r="31" spans="1:21" s="18" customFormat="1" ht="39.75" customHeight="1">
      <c r="A31" s="22"/>
      <c r="B31" s="335"/>
      <c r="C31" s="25"/>
      <c r="D31" s="327"/>
      <c r="E31" s="328"/>
      <c r="F31" s="26"/>
      <c r="G31" s="333"/>
      <c r="H31" s="21"/>
      <c r="I31" s="22">
        <v>4</v>
      </c>
      <c r="J31" s="23" t="s">
        <v>142</v>
      </c>
      <c r="K31" s="333">
        <f>IF(ISERROR(VLOOKUP(J31,'KAYIT LİSTESİ'!$B$4:$H$1183,2,0)),"",(VLOOKUP(J31,'KAYIT LİSTESİ'!$B$4:$H$1183,2,0)))</f>
      </c>
      <c r="L31" s="25">
        <f>IF(ISERROR(VLOOKUP(J31,'KAYIT LİSTESİ'!$B$4:$H$1183,4,0)),"",(VLOOKUP(J31,'KAYIT LİSTESİ'!$B$4:$H$1183,4,0)))</f>
      </c>
      <c r="M31" s="51">
        <f>IF(ISERROR(VLOOKUP(J31,'KAYIT LİSTESİ'!$B$4:$H$1183,5,0)),"",(VLOOKUP(J31,'KAYIT LİSTESİ'!$B$4:$H$1183,5,0)))</f>
      </c>
      <c r="N31" s="51">
        <f>IF(ISERROR(VLOOKUP(J31,'KAYIT LİSTESİ'!$B$4:$H$1183,6,0)),"",(VLOOKUP(J31,'KAYIT LİSTESİ'!$B$4:$H$1183,6,0)))</f>
      </c>
      <c r="O31" s="26"/>
      <c r="P31" s="24"/>
      <c r="T31" s="305">
        <v>1225</v>
      </c>
      <c r="U31" s="306">
        <v>70</v>
      </c>
    </row>
    <row r="32" spans="1:21" s="18" customFormat="1" ht="39.75" customHeight="1">
      <c r="A32" s="22"/>
      <c r="B32" s="335"/>
      <c r="C32" s="25"/>
      <c r="D32" s="327"/>
      <c r="E32" s="328"/>
      <c r="F32" s="26"/>
      <c r="G32" s="333"/>
      <c r="H32" s="21"/>
      <c r="I32" s="22">
        <v>5</v>
      </c>
      <c r="J32" s="23" t="s">
        <v>143</v>
      </c>
      <c r="K32" s="333">
        <f>IF(ISERROR(VLOOKUP(J32,'KAYIT LİSTESİ'!$B$4:$H$1183,2,0)),"",(VLOOKUP(J32,'KAYIT LİSTESİ'!$B$4:$H$1183,2,0)))</f>
      </c>
      <c r="L32" s="25">
        <f>IF(ISERROR(VLOOKUP(J32,'KAYIT LİSTESİ'!$B$4:$H$1183,4,0)),"",(VLOOKUP(J32,'KAYIT LİSTESİ'!$B$4:$H$1183,4,0)))</f>
      </c>
      <c r="M32" s="51">
        <f>IF(ISERROR(VLOOKUP(J32,'KAYIT LİSTESİ'!$B$4:$H$1183,5,0)),"",(VLOOKUP(J32,'KAYIT LİSTESİ'!$B$4:$H$1183,5,0)))</f>
      </c>
      <c r="N32" s="51">
        <f>IF(ISERROR(VLOOKUP(J32,'KAYIT LİSTESİ'!$B$4:$H$1183,6,0)),"",(VLOOKUP(J32,'KAYIT LİSTESİ'!$B$4:$H$1183,6,0)))</f>
      </c>
      <c r="O32" s="26"/>
      <c r="P32" s="24"/>
      <c r="T32" s="305">
        <v>1228</v>
      </c>
      <c r="U32" s="306">
        <v>69</v>
      </c>
    </row>
    <row r="33" spans="1:21" s="18" customFormat="1" ht="39.75" customHeight="1">
      <c r="A33" s="22"/>
      <c r="B33" s="335"/>
      <c r="C33" s="25"/>
      <c r="D33" s="327"/>
      <c r="E33" s="328"/>
      <c r="F33" s="26"/>
      <c r="G33" s="333"/>
      <c r="H33" s="21"/>
      <c r="I33" s="22">
        <v>6</v>
      </c>
      <c r="J33" s="23" t="s">
        <v>144</v>
      </c>
      <c r="K33" s="333">
        <f>IF(ISERROR(VLOOKUP(J33,'KAYIT LİSTESİ'!$B$4:$H$1183,2,0)),"",(VLOOKUP(J33,'KAYIT LİSTESİ'!$B$4:$H$1183,2,0)))</f>
      </c>
      <c r="L33" s="25">
        <f>IF(ISERROR(VLOOKUP(J33,'KAYIT LİSTESİ'!$B$4:$H$1183,4,0)),"",(VLOOKUP(J33,'KAYIT LİSTESİ'!$B$4:$H$1183,4,0)))</f>
      </c>
      <c r="M33" s="51">
        <f>IF(ISERROR(VLOOKUP(J33,'KAYIT LİSTESİ'!$B$4:$H$1183,5,0)),"",(VLOOKUP(J33,'KAYIT LİSTESİ'!$B$4:$H$1183,5,0)))</f>
      </c>
      <c r="N33" s="51">
        <f>IF(ISERROR(VLOOKUP(J33,'KAYIT LİSTESİ'!$B$4:$H$1183,6,0)),"",(VLOOKUP(J33,'KAYIT LİSTESİ'!$B$4:$H$1183,6,0)))</f>
      </c>
      <c r="O33" s="26"/>
      <c r="P33" s="24"/>
      <c r="T33" s="305">
        <v>1231</v>
      </c>
      <c r="U33" s="306">
        <v>68</v>
      </c>
    </row>
    <row r="34" spans="1:21" s="18" customFormat="1" ht="39.75" customHeight="1">
      <c r="A34" s="22"/>
      <c r="B34" s="335"/>
      <c r="C34" s="25"/>
      <c r="D34" s="327"/>
      <c r="E34" s="328"/>
      <c r="F34" s="26"/>
      <c r="G34" s="333"/>
      <c r="H34" s="21"/>
      <c r="I34" s="22">
        <v>7</v>
      </c>
      <c r="J34" s="23" t="s">
        <v>145</v>
      </c>
      <c r="K34" s="333">
        <f>IF(ISERROR(VLOOKUP(J34,'KAYIT LİSTESİ'!$B$4:$H$1183,2,0)),"",(VLOOKUP(J34,'KAYIT LİSTESİ'!$B$4:$H$1183,2,0)))</f>
      </c>
      <c r="L34" s="25">
        <f>IF(ISERROR(VLOOKUP(J34,'KAYIT LİSTESİ'!$B$4:$H$1183,4,0)),"",(VLOOKUP(J34,'KAYIT LİSTESİ'!$B$4:$H$1183,4,0)))</f>
      </c>
      <c r="M34" s="51">
        <f>IF(ISERROR(VLOOKUP(J34,'KAYIT LİSTESİ'!$B$4:$H$1183,5,0)),"",(VLOOKUP(J34,'KAYIT LİSTESİ'!$B$4:$H$1183,5,0)))</f>
      </c>
      <c r="N34" s="51">
        <f>IF(ISERROR(VLOOKUP(J34,'KAYIT LİSTESİ'!$B$4:$H$1183,6,0)),"",(VLOOKUP(J34,'KAYIT LİSTESİ'!$B$4:$H$1183,6,0)))</f>
      </c>
      <c r="O34" s="26"/>
      <c r="P34" s="24"/>
      <c r="T34" s="305">
        <v>1234</v>
      </c>
      <c r="U34" s="306">
        <v>67</v>
      </c>
    </row>
    <row r="35" spans="1:21" s="18" customFormat="1" ht="39.75" customHeight="1">
      <c r="A35" s="22"/>
      <c r="B35" s="335"/>
      <c r="C35" s="25"/>
      <c r="D35" s="327"/>
      <c r="E35" s="328"/>
      <c r="F35" s="26"/>
      <c r="G35" s="333"/>
      <c r="H35" s="21"/>
      <c r="I35" s="22">
        <v>8</v>
      </c>
      <c r="J35" s="23" t="s">
        <v>146</v>
      </c>
      <c r="K35" s="333">
        <f>IF(ISERROR(VLOOKUP(J35,'KAYIT LİSTESİ'!$B$4:$H$1183,2,0)),"",(VLOOKUP(J35,'KAYIT LİSTESİ'!$B$4:$H$1183,2,0)))</f>
      </c>
      <c r="L35" s="25">
        <f>IF(ISERROR(VLOOKUP(J35,'KAYIT LİSTESİ'!$B$4:$H$1183,4,0)),"",(VLOOKUP(J35,'KAYIT LİSTESİ'!$B$4:$H$1183,4,0)))</f>
      </c>
      <c r="M35" s="51">
        <f>IF(ISERROR(VLOOKUP(J35,'KAYIT LİSTESİ'!$B$4:$H$1183,5,0)),"",(VLOOKUP(J35,'KAYIT LİSTESİ'!$B$4:$H$1183,5,0)))</f>
      </c>
      <c r="N35" s="51">
        <f>IF(ISERROR(VLOOKUP(J35,'KAYIT LİSTESİ'!$B$4:$H$1183,6,0)),"",(VLOOKUP(J35,'KAYIT LİSTESİ'!$B$4:$H$1183,6,0)))</f>
      </c>
      <c r="O35" s="26"/>
      <c r="P35" s="24"/>
      <c r="T35" s="305">
        <v>1237</v>
      </c>
      <c r="U35" s="306">
        <v>66</v>
      </c>
    </row>
    <row r="36" spans="1:21" ht="13.5" customHeight="1">
      <c r="A36" s="36"/>
      <c r="B36" s="36"/>
      <c r="C36" s="37"/>
      <c r="D36" s="58"/>
      <c r="E36" s="38"/>
      <c r="F36" s="39"/>
      <c r="G36" s="40"/>
      <c r="I36" s="41"/>
      <c r="J36" s="42"/>
      <c r="K36" s="43"/>
      <c r="L36" s="44"/>
      <c r="M36" s="54"/>
      <c r="N36" s="54"/>
      <c r="O36" s="45"/>
      <c r="P36" s="43"/>
      <c r="T36" s="305">
        <v>1275</v>
      </c>
      <c r="U36" s="306">
        <v>55</v>
      </c>
    </row>
    <row r="37" spans="1:21" ht="14.25" customHeight="1">
      <c r="A37" s="30" t="s">
        <v>19</v>
      </c>
      <c r="B37" s="30"/>
      <c r="C37" s="30"/>
      <c r="D37" s="59"/>
      <c r="E37" s="52" t="s">
        <v>0</v>
      </c>
      <c r="F37" s="46" t="s">
        <v>1</v>
      </c>
      <c r="G37" s="27"/>
      <c r="H37" s="31" t="s">
        <v>2</v>
      </c>
      <c r="I37" s="31"/>
      <c r="J37" s="31"/>
      <c r="K37" s="31"/>
      <c r="M37" s="55" t="s">
        <v>3</v>
      </c>
      <c r="N37" s="56" t="s">
        <v>3</v>
      </c>
      <c r="O37" s="27" t="s">
        <v>3</v>
      </c>
      <c r="P37" s="30"/>
      <c r="Q37" s="32"/>
      <c r="T37" s="305">
        <v>1280</v>
      </c>
      <c r="U37" s="306">
        <v>54</v>
      </c>
    </row>
    <row r="38" spans="20:21" ht="12.75">
      <c r="T38" s="305">
        <v>1285</v>
      </c>
      <c r="U38" s="306">
        <v>53</v>
      </c>
    </row>
    <row r="39" spans="20:21" ht="12.75">
      <c r="T39" s="305">
        <v>1290</v>
      </c>
      <c r="U39" s="306">
        <v>52</v>
      </c>
    </row>
    <row r="40" spans="20:21" ht="12.75">
      <c r="T40" s="305">
        <v>1295</v>
      </c>
      <c r="U40" s="306">
        <v>51</v>
      </c>
    </row>
    <row r="41" spans="20:21" ht="12.75">
      <c r="T41" s="305">
        <v>1300</v>
      </c>
      <c r="U41" s="306">
        <v>50</v>
      </c>
    </row>
    <row r="42" spans="20:21" ht="12.75">
      <c r="T42" s="305">
        <v>1305</v>
      </c>
      <c r="U42" s="306">
        <v>49</v>
      </c>
    </row>
    <row r="43" spans="20:21" ht="12.75">
      <c r="T43" s="305">
        <v>1310</v>
      </c>
      <c r="U43" s="306">
        <v>48</v>
      </c>
    </row>
    <row r="44" spans="20:21" ht="12.75">
      <c r="T44" s="305">
        <v>1315</v>
      </c>
      <c r="U44" s="306">
        <v>47</v>
      </c>
    </row>
    <row r="45" spans="20:21" ht="12.75">
      <c r="T45" s="305">
        <v>1320</v>
      </c>
      <c r="U45" s="306">
        <v>46</v>
      </c>
    </row>
    <row r="46" spans="20:21" ht="12.75">
      <c r="T46" s="305">
        <v>1325</v>
      </c>
      <c r="U46" s="306">
        <v>45</v>
      </c>
    </row>
    <row r="47" spans="20:21" ht="12.75">
      <c r="T47" s="305">
        <v>1330</v>
      </c>
      <c r="U47" s="306">
        <v>44</v>
      </c>
    </row>
    <row r="48" spans="20:21" ht="12.75">
      <c r="T48" s="305">
        <v>1335</v>
      </c>
      <c r="U48" s="306">
        <v>43</v>
      </c>
    </row>
    <row r="49" spans="20:21" ht="12.75">
      <c r="T49" s="305">
        <v>1340</v>
      </c>
      <c r="U49" s="306">
        <v>42</v>
      </c>
    </row>
    <row r="50" spans="20:21" ht="12.75">
      <c r="T50" s="305">
        <v>1345</v>
      </c>
      <c r="U50" s="306">
        <v>41</v>
      </c>
    </row>
    <row r="51" spans="20:21" ht="12.75">
      <c r="T51" s="305">
        <v>1350</v>
      </c>
      <c r="U51" s="306">
        <v>40</v>
      </c>
    </row>
    <row r="52" spans="20:21" ht="12.75">
      <c r="T52" s="305">
        <v>1355</v>
      </c>
      <c r="U52" s="306">
        <v>39</v>
      </c>
    </row>
    <row r="53" spans="20:21" ht="12.75">
      <c r="T53" s="305">
        <v>1365</v>
      </c>
      <c r="U53" s="306">
        <v>38</v>
      </c>
    </row>
    <row r="54" spans="20:21" ht="12.75">
      <c r="T54" s="305">
        <v>1375</v>
      </c>
      <c r="U54" s="306">
        <v>37</v>
      </c>
    </row>
    <row r="55" spans="20:21" ht="12.75">
      <c r="T55" s="305">
        <v>1385</v>
      </c>
      <c r="U55" s="306">
        <v>36</v>
      </c>
    </row>
    <row r="56" spans="20:21" ht="12.75">
      <c r="T56" s="305">
        <v>1395</v>
      </c>
      <c r="U56" s="306">
        <v>35</v>
      </c>
    </row>
    <row r="57" spans="20:21" ht="12.75">
      <c r="T57" s="305">
        <v>1405</v>
      </c>
      <c r="U57" s="306">
        <v>34</v>
      </c>
    </row>
    <row r="58" spans="20:21" ht="12.75">
      <c r="T58" s="305">
        <v>1415</v>
      </c>
      <c r="U58" s="306">
        <v>33</v>
      </c>
    </row>
    <row r="59" spans="20:21" ht="12.75">
      <c r="T59" s="305">
        <v>1425</v>
      </c>
      <c r="U59" s="306">
        <v>32</v>
      </c>
    </row>
    <row r="60" spans="20:21" ht="12.75">
      <c r="T60" s="305">
        <v>1435</v>
      </c>
      <c r="U60" s="306">
        <v>31</v>
      </c>
    </row>
    <row r="61" spans="20:21" ht="12.75">
      <c r="T61" s="305">
        <v>1445</v>
      </c>
      <c r="U61" s="306">
        <v>30</v>
      </c>
    </row>
    <row r="62" spans="20:21" ht="12.75">
      <c r="T62" s="305">
        <v>1455</v>
      </c>
      <c r="U62" s="306">
        <v>29</v>
      </c>
    </row>
    <row r="63" spans="20:21" ht="12.75">
      <c r="T63" s="305">
        <v>1465</v>
      </c>
      <c r="U63" s="306">
        <v>28</v>
      </c>
    </row>
    <row r="64" spans="20:21" ht="12.75">
      <c r="T64" s="305">
        <v>1475</v>
      </c>
      <c r="U64" s="306">
        <v>27</v>
      </c>
    </row>
    <row r="65" spans="20:21" ht="12.75">
      <c r="T65" s="305">
        <v>1485</v>
      </c>
      <c r="U65" s="306">
        <v>26</v>
      </c>
    </row>
    <row r="66" spans="20:21" ht="12.75">
      <c r="T66" s="305">
        <v>1495</v>
      </c>
      <c r="U66" s="306">
        <v>25</v>
      </c>
    </row>
    <row r="67" spans="20:21" ht="12.75">
      <c r="T67" s="305">
        <v>1505</v>
      </c>
      <c r="U67" s="306">
        <v>24</v>
      </c>
    </row>
    <row r="68" spans="20:21" ht="12.75">
      <c r="T68" s="305">
        <v>1515</v>
      </c>
      <c r="U68" s="306">
        <v>23</v>
      </c>
    </row>
    <row r="69" spans="20:21" ht="12.75">
      <c r="T69" s="305">
        <v>1525</v>
      </c>
      <c r="U69" s="306">
        <v>22</v>
      </c>
    </row>
    <row r="70" spans="20:21" ht="12.75">
      <c r="T70" s="305">
        <v>1535</v>
      </c>
      <c r="U70" s="306">
        <v>21</v>
      </c>
    </row>
    <row r="71" spans="20:21" ht="12.75">
      <c r="T71" s="305">
        <v>1545</v>
      </c>
      <c r="U71" s="306">
        <v>20</v>
      </c>
    </row>
    <row r="72" spans="20:21" ht="12.75">
      <c r="T72" s="305">
        <v>1555</v>
      </c>
      <c r="U72" s="306">
        <v>19</v>
      </c>
    </row>
    <row r="73" spans="20:21" ht="12.75">
      <c r="T73" s="305">
        <v>1565</v>
      </c>
      <c r="U73" s="306">
        <v>18</v>
      </c>
    </row>
    <row r="74" spans="20:21" ht="12.75">
      <c r="T74" s="305">
        <v>1575</v>
      </c>
      <c r="U74" s="306">
        <v>17</v>
      </c>
    </row>
    <row r="75" spans="20:21" ht="12.75">
      <c r="T75" s="305">
        <v>1585</v>
      </c>
      <c r="U75" s="306">
        <v>16</v>
      </c>
    </row>
    <row r="76" spans="20:21" ht="12.75">
      <c r="T76" s="305">
        <v>1595</v>
      </c>
      <c r="U76" s="306">
        <v>15</v>
      </c>
    </row>
    <row r="77" spans="20:21" ht="12.75">
      <c r="T77" s="305">
        <v>1605</v>
      </c>
      <c r="U77" s="306">
        <v>14</v>
      </c>
    </row>
    <row r="78" spans="20:21" ht="12.75">
      <c r="T78" s="305">
        <v>1615</v>
      </c>
      <c r="U78" s="306">
        <v>13</v>
      </c>
    </row>
    <row r="79" spans="20:21" ht="12.75">
      <c r="T79" s="305">
        <v>1625</v>
      </c>
      <c r="U79" s="306">
        <v>12</v>
      </c>
    </row>
    <row r="80" spans="20:21" ht="12.75">
      <c r="T80" s="305">
        <v>1645</v>
      </c>
      <c r="U80" s="306">
        <v>11</v>
      </c>
    </row>
    <row r="81" spans="20:21" ht="12.75">
      <c r="T81" s="305">
        <v>1665</v>
      </c>
      <c r="U81" s="306">
        <v>10</v>
      </c>
    </row>
    <row r="82" spans="20:21" ht="12.75">
      <c r="T82" s="305">
        <v>1685</v>
      </c>
      <c r="U82" s="306">
        <v>9</v>
      </c>
    </row>
    <row r="83" spans="20:21" ht="12.75">
      <c r="T83" s="305">
        <v>1705</v>
      </c>
      <c r="U83" s="306">
        <v>8</v>
      </c>
    </row>
    <row r="84" spans="20:21" ht="12.75">
      <c r="T84" s="305">
        <v>1725</v>
      </c>
      <c r="U84" s="306">
        <v>7</v>
      </c>
    </row>
    <row r="85" spans="20:21" ht="12.75">
      <c r="T85" s="305">
        <v>1745</v>
      </c>
      <c r="U85" s="306">
        <v>6</v>
      </c>
    </row>
    <row r="86" spans="20:21" ht="12.75">
      <c r="T86" s="305">
        <v>1765</v>
      </c>
      <c r="U86" s="306">
        <v>5</v>
      </c>
    </row>
    <row r="87" spans="20:21" ht="12.75">
      <c r="T87" s="305">
        <v>1785</v>
      </c>
      <c r="U87" s="306">
        <v>4</v>
      </c>
    </row>
    <row r="88" spans="20:21" ht="12.75">
      <c r="T88" s="305">
        <v>1805</v>
      </c>
      <c r="U88" s="306">
        <v>3</v>
      </c>
    </row>
    <row r="89" spans="20:21" ht="12.75">
      <c r="T89" s="305">
        <v>1825</v>
      </c>
      <c r="U89" s="306">
        <v>2</v>
      </c>
    </row>
    <row r="90" spans="20:21" ht="12.75">
      <c r="T90" s="305">
        <v>1845</v>
      </c>
      <c r="U90" s="306">
        <v>1</v>
      </c>
    </row>
  </sheetData>
  <sheetProtection/>
  <mergeCells count="19">
    <mergeCell ref="N5:P5"/>
    <mergeCell ref="N3:P3"/>
    <mergeCell ref="N4:P4"/>
    <mergeCell ref="I3:L3"/>
    <mergeCell ref="A1:P1"/>
    <mergeCell ref="A2:P2"/>
    <mergeCell ref="A3:C3"/>
    <mergeCell ref="D3:E3"/>
    <mergeCell ref="F3:G3"/>
    <mergeCell ref="B16:F16"/>
    <mergeCell ref="G6:G7"/>
    <mergeCell ref="A4:C4"/>
    <mergeCell ref="D4:E4"/>
    <mergeCell ref="A6:A7"/>
    <mergeCell ref="E6:E7"/>
    <mergeCell ref="F6:F7"/>
    <mergeCell ref="B6:B7"/>
    <mergeCell ref="C6:C7"/>
    <mergeCell ref="D6:D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5" r:id="rId2"/>
  <ignoredErrors>
    <ignoredError sqref="D4 N5" unlockedFormula="1"/>
  </ignoredErrors>
  <drawing r:id="rId1"/>
</worksheet>
</file>

<file path=xl/worksheets/sheet7.xml><?xml version="1.0" encoding="utf-8"?>
<worksheet xmlns="http://schemas.openxmlformats.org/spreadsheetml/2006/main" xmlns:r="http://schemas.openxmlformats.org/officeDocument/2006/relationships">
  <sheetPr>
    <tabColor rgb="FFFFC000"/>
  </sheetPr>
  <dimension ref="A1:U90"/>
  <sheetViews>
    <sheetView view="pageBreakPreview" zoomScale="90" zoomScaleSheetLayoutView="90" zoomScalePageLayoutView="0" workbookViewId="0" topLeftCell="A5">
      <selection activeCell="M10" sqref="M10"/>
    </sheetView>
  </sheetViews>
  <sheetFormatPr defaultColWidth="9.140625" defaultRowHeight="12.75"/>
  <cols>
    <col min="1" max="1" width="4.8515625" style="27" customWidth="1"/>
    <col min="2" max="2" width="7.7109375" style="27" bestFit="1" customWidth="1"/>
    <col min="3" max="3" width="14.421875" style="20" customWidth="1"/>
    <col min="4" max="4" width="20.8515625" style="53" customWidth="1"/>
    <col min="5" max="5" width="24.140625" style="53" customWidth="1"/>
    <col min="6" max="6" width="9.28125" style="178" customWidth="1"/>
    <col min="7" max="7" width="7.57421875" style="28" customWidth="1"/>
    <col min="8" max="8" width="2.140625" style="20" customWidth="1"/>
    <col min="9" max="9" width="4.421875" style="27" customWidth="1"/>
    <col min="10" max="10" width="14.28125" style="27" hidden="1" customWidth="1"/>
    <col min="11" max="11" width="6.57421875" style="27" customWidth="1"/>
    <col min="12" max="12" width="12.7109375" style="29" customWidth="1"/>
    <col min="13" max="13" width="24.7109375" style="57" customWidth="1"/>
    <col min="14" max="14" width="22.7109375" style="57" customWidth="1"/>
    <col min="15" max="15" width="9.57421875" style="178" customWidth="1"/>
    <col min="16" max="16" width="7.7109375" style="20" customWidth="1"/>
    <col min="17" max="17" width="5.7109375" style="20" customWidth="1"/>
    <col min="18" max="19" width="9.140625" style="20" customWidth="1"/>
    <col min="20" max="20" width="9.140625" style="308" hidden="1" customWidth="1"/>
    <col min="21" max="21" width="9.140625" style="306" hidden="1" customWidth="1"/>
    <col min="22" max="16384" width="9.140625" style="20" customWidth="1"/>
  </cols>
  <sheetData>
    <row r="1" spans="1:21" s="9" customFormat="1" ht="53.25" customHeight="1">
      <c r="A1" s="467" t="str">
        <f>('YARIŞMA BİLGİLERİ'!A2)</f>
        <v>Türkiye Atletizm Federasyonu
Ankara Atletizm İl Temsilciliği</v>
      </c>
      <c r="B1" s="467"/>
      <c r="C1" s="467"/>
      <c r="D1" s="467"/>
      <c r="E1" s="467"/>
      <c r="F1" s="467"/>
      <c r="G1" s="467"/>
      <c r="H1" s="467"/>
      <c r="I1" s="467"/>
      <c r="J1" s="467"/>
      <c r="K1" s="467"/>
      <c r="L1" s="467"/>
      <c r="M1" s="467"/>
      <c r="N1" s="467"/>
      <c r="O1" s="467"/>
      <c r="P1" s="467"/>
      <c r="T1" s="307">
        <v>5454</v>
      </c>
      <c r="U1" s="303">
        <v>100</v>
      </c>
    </row>
    <row r="2" spans="1:21" s="9" customFormat="1" ht="24.75" customHeight="1">
      <c r="A2" s="474" t="str">
        <f>'YARIŞMA BİLGİLERİ'!F19</f>
        <v>1.Lig 1.Kademe Yarışmaları</v>
      </c>
      <c r="B2" s="474"/>
      <c r="C2" s="474"/>
      <c r="D2" s="474"/>
      <c r="E2" s="474"/>
      <c r="F2" s="474"/>
      <c r="G2" s="474"/>
      <c r="H2" s="474"/>
      <c r="I2" s="474"/>
      <c r="J2" s="474"/>
      <c r="K2" s="474"/>
      <c r="L2" s="474"/>
      <c r="M2" s="474"/>
      <c r="N2" s="474"/>
      <c r="O2" s="474"/>
      <c r="P2" s="474"/>
      <c r="T2" s="307">
        <v>5464</v>
      </c>
      <c r="U2" s="303">
        <v>99</v>
      </c>
    </row>
    <row r="3" spans="1:21" s="11" customFormat="1" ht="21.75" customHeight="1">
      <c r="A3" s="475" t="s">
        <v>75</v>
      </c>
      <c r="B3" s="475"/>
      <c r="C3" s="475"/>
      <c r="D3" s="476" t="str">
        <f>'YARIŞMA PROGRAMI'!C8</f>
        <v>400 Metre</v>
      </c>
      <c r="E3" s="476"/>
      <c r="F3" s="477"/>
      <c r="G3" s="477"/>
      <c r="H3" s="10"/>
      <c r="I3" s="481"/>
      <c r="J3" s="481"/>
      <c r="K3" s="481"/>
      <c r="L3" s="481"/>
      <c r="M3" s="82" t="s">
        <v>302</v>
      </c>
      <c r="N3" s="480" t="str">
        <f>'YARIŞMA PROGRAMI'!E8</f>
        <v>Mehmet GÜZEL  46.18</v>
      </c>
      <c r="O3" s="480"/>
      <c r="P3" s="480"/>
      <c r="T3" s="307">
        <v>5474</v>
      </c>
      <c r="U3" s="303">
        <v>98</v>
      </c>
    </row>
    <row r="4" spans="1:21" s="11" customFormat="1" ht="17.25" customHeight="1">
      <c r="A4" s="478" t="s">
        <v>65</v>
      </c>
      <c r="B4" s="478"/>
      <c r="C4" s="478"/>
      <c r="D4" s="479" t="str">
        <f>'YARIŞMA BİLGİLERİ'!F21</f>
        <v>1.Lig Erkekler</v>
      </c>
      <c r="E4" s="479"/>
      <c r="F4" s="179"/>
      <c r="G4" s="33"/>
      <c r="H4" s="33"/>
      <c r="I4" s="33"/>
      <c r="J4" s="33"/>
      <c r="K4" s="33"/>
      <c r="L4" s="34"/>
      <c r="M4" s="83" t="s">
        <v>73</v>
      </c>
      <c r="N4" s="482" t="str">
        <f>'YARIŞMA PROGRAMI'!B8</f>
        <v>24 Ağustos 2013 - 16.12</v>
      </c>
      <c r="O4" s="482"/>
      <c r="P4" s="482"/>
      <c r="T4" s="307">
        <v>5484</v>
      </c>
      <c r="U4" s="303">
        <v>97</v>
      </c>
    </row>
    <row r="5" spans="1:21" s="9" customFormat="1" ht="19.5" customHeight="1">
      <c r="A5" s="12"/>
      <c r="B5" s="12"/>
      <c r="C5" s="13"/>
      <c r="D5" s="14"/>
      <c r="E5" s="15"/>
      <c r="F5" s="180"/>
      <c r="G5" s="15"/>
      <c r="H5" s="15"/>
      <c r="I5" s="12"/>
      <c r="J5" s="12"/>
      <c r="K5" s="12"/>
      <c r="L5" s="16"/>
      <c r="M5" s="17"/>
      <c r="N5" s="483">
        <f ca="1">NOW()</f>
        <v>41510.89665486111</v>
      </c>
      <c r="O5" s="483"/>
      <c r="P5" s="483"/>
      <c r="T5" s="307">
        <v>5494</v>
      </c>
      <c r="U5" s="303">
        <v>96</v>
      </c>
    </row>
    <row r="6" spans="1:21" s="18" customFormat="1" ht="24.75" customHeight="1">
      <c r="A6" s="471" t="s">
        <v>12</v>
      </c>
      <c r="B6" s="472" t="s">
        <v>60</v>
      </c>
      <c r="C6" s="487" t="s">
        <v>72</v>
      </c>
      <c r="D6" s="486" t="s">
        <v>14</v>
      </c>
      <c r="E6" s="486" t="s">
        <v>423</v>
      </c>
      <c r="F6" s="491" t="s">
        <v>15</v>
      </c>
      <c r="G6" s="484" t="s">
        <v>182</v>
      </c>
      <c r="I6" s="320" t="s">
        <v>16</v>
      </c>
      <c r="J6" s="321"/>
      <c r="K6" s="321"/>
      <c r="L6" s="321"/>
      <c r="M6" s="321"/>
      <c r="N6" s="321"/>
      <c r="O6" s="364"/>
      <c r="P6" s="322"/>
      <c r="T6" s="308">
        <v>5504</v>
      </c>
      <c r="U6" s="306">
        <v>95</v>
      </c>
    </row>
    <row r="7" spans="1:21" ht="26.25" customHeight="1">
      <c r="A7" s="471"/>
      <c r="B7" s="473"/>
      <c r="C7" s="487"/>
      <c r="D7" s="486"/>
      <c r="E7" s="486"/>
      <c r="F7" s="491"/>
      <c r="G7" s="485"/>
      <c r="H7" s="19"/>
      <c r="I7" s="50" t="s">
        <v>12</v>
      </c>
      <c r="J7" s="47" t="s">
        <v>61</v>
      </c>
      <c r="K7" s="47" t="s">
        <v>60</v>
      </c>
      <c r="L7" s="48" t="s">
        <v>13</v>
      </c>
      <c r="M7" s="49" t="s">
        <v>14</v>
      </c>
      <c r="N7" s="49" t="s">
        <v>423</v>
      </c>
      <c r="O7" s="365" t="s">
        <v>15</v>
      </c>
      <c r="P7" s="47" t="s">
        <v>27</v>
      </c>
      <c r="T7" s="308">
        <v>5514</v>
      </c>
      <c r="U7" s="306">
        <v>94</v>
      </c>
    </row>
    <row r="8" spans="1:21" s="18" customFormat="1" ht="39.75" customHeight="1">
      <c r="A8" s="22">
        <v>1</v>
      </c>
      <c r="B8" s="335">
        <v>691</v>
      </c>
      <c r="C8" s="25">
        <v>33871</v>
      </c>
      <c r="D8" s="327" t="s">
        <v>433</v>
      </c>
      <c r="E8" s="328" t="s">
        <v>431</v>
      </c>
      <c r="F8" s="175">
        <v>5118</v>
      </c>
      <c r="G8" s="333">
        <v>8</v>
      </c>
      <c r="H8" s="21"/>
      <c r="I8" s="22">
        <v>1</v>
      </c>
      <c r="J8" s="23" t="s">
        <v>41</v>
      </c>
      <c r="K8" s="333">
        <f>IF(ISERROR(VLOOKUP(J8,'KAYIT LİSTESİ'!$B$4:$H$1183,2,0)),"",(VLOOKUP(J8,'KAYIT LİSTESİ'!$B$4:$H$1183,2,0)))</f>
      </c>
      <c r="L8" s="25">
        <f>IF(ISERROR(VLOOKUP(J8,'KAYIT LİSTESİ'!$B$4:$H$1183,4,0)),"",(VLOOKUP(J8,'KAYIT LİSTESİ'!$B$4:$H$1183,4,0)))</f>
      </c>
      <c r="M8" s="51">
        <f>IF(ISERROR(VLOOKUP(J8,'KAYIT LİSTESİ'!$B$4:$H$1183,5,0)),"",(VLOOKUP(J8,'KAYIT LİSTESİ'!$B$4:$H$1183,5,0)))</f>
      </c>
      <c r="N8" s="51">
        <f>IF(ISERROR(VLOOKUP(J8,'KAYIT LİSTESİ'!$B$4:$H$1183,6,0)),"",(VLOOKUP(J8,'KAYIT LİSTESİ'!$B$4:$H$1183,6,0)))</f>
      </c>
      <c r="O8" s="175"/>
      <c r="P8" s="24"/>
      <c r="T8" s="308">
        <v>5524</v>
      </c>
      <c r="U8" s="306">
        <v>93</v>
      </c>
    </row>
    <row r="9" spans="1:21" s="18" customFormat="1" ht="39.75" customHeight="1">
      <c r="A9" s="22">
        <v>2</v>
      </c>
      <c r="B9" s="335">
        <v>709</v>
      </c>
      <c r="C9" s="25">
        <v>33604</v>
      </c>
      <c r="D9" s="327" t="s">
        <v>486</v>
      </c>
      <c r="E9" s="328" t="s">
        <v>484</v>
      </c>
      <c r="F9" s="175">
        <v>5181</v>
      </c>
      <c r="G9" s="333">
        <v>7</v>
      </c>
      <c r="H9" s="21"/>
      <c r="I9" s="22">
        <v>2</v>
      </c>
      <c r="J9" s="23" t="s">
        <v>43</v>
      </c>
      <c r="K9" s="333">
        <f>IF(ISERROR(VLOOKUP(J9,'KAYIT LİSTESİ'!$B$4:$H$1183,2,0)),"",(VLOOKUP(J9,'KAYIT LİSTESİ'!$B$4:$H$1183,2,0)))</f>
      </c>
      <c r="L9" s="25">
        <f>IF(ISERROR(VLOOKUP(J9,'KAYIT LİSTESİ'!$B$4:$H$1183,4,0)),"",(VLOOKUP(J9,'KAYIT LİSTESİ'!$B$4:$H$1183,4,0)))</f>
      </c>
      <c r="M9" s="51">
        <f>IF(ISERROR(VLOOKUP(J9,'KAYIT LİSTESİ'!$B$4:$H$1183,5,0)),"",(VLOOKUP(J9,'KAYIT LİSTESİ'!$B$4:$H$1183,5,0)))</f>
      </c>
      <c r="N9" s="51">
        <f>IF(ISERROR(VLOOKUP(J9,'KAYIT LİSTESİ'!$B$4:$H$1183,6,0)),"",(VLOOKUP(J9,'KAYIT LİSTESİ'!$B$4:$H$1183,6,0)))</f>
      </c>
      <c r="O9" s="175"/>
      <c r="P9" s="24"/>
      <c r="T9" s="308">
        <v>5534</v>
      </c>
      <c r="U9" s="306">
        <v>92</v>
      </c>
    </row>
    <row r="10" spans="1:21" s="18" customFormat="1" ht="39.75" customHeight="1">
      <c r="A10" s="22">
        <v>3</v>
      </c>
      <c r="B10" s="335">
        <v>752</v>
      </c>
      <c r="C10" s="25">
        <v>34709</v>
      </c>
      <c r="D10" s="327" t="s">
        <v>519</v>
      </c>
      <c r="E10" s="328" t="s">
        <v>517</v>
      </c>
      <c r="F10" s="175">
        <v>5274</v>
      </c>
      <c r="G10" s="333">
        <v>6</v>
      </c>
      <c r="H10" s="21"/>
      <c r="I10" s="22">
        <v>3</v>
      </c>
      <c r="J10" s="23" t="s">
        <v>44</v>
      </c>
      <c r="K10" s="333">
        <f>IF(ISERROR(VLOOKUP(J10,'KAYIT LİSTESİ'!$B$4:$H$1183,2,0)),"",(VLOOKUP(J10,'KAYIT LİSTESİ'!$B$4:$H$1183,2,0)))</f>
        <v>709</v>
      </c>
      <c r="L10" s="25">
        <f>IF(ISERROR(VLOOKUP(J10,'KAYIT LİSTESİ'!$B$4:$H$1183,4,0)),"",(VLOOKUP(J10,'KAYIT LİSTESİ'!$B$4:$H$1183,4,0)))</f>
        <v>33604</v>
      </c>
      <c r="M10" s="51" t="str">
        <f>IF(ISERROR(VLOOKUP(J10,'KAYIT LİSTESİ'!$B$4:$H$1183,5,0)),"",(VLOOKUP(J10,'KAYIT LİSTESİ'!$B$4:$H$1183,5,0)))</f>
        <v>A.TOLGA SUÖZER</v>
      </c>
      <c r="N10" s="51" t="str">
        <f>IF(ISERROR(VLOOKUP(J10,'KAYIT LİSTESİ'!$B$4:$H$1183,6,0)),"",(VLOOKUP(J10,'KAYIT LİSTESİ'!$B$4:$H$1183,6,0)))</f>
        <v>MERSİN-MESKİ SPOR</v>
      </c>
      <c r="O10" s="175"/>
      <c r="P10" s="24"/>
      <c r="T10" s="308">
        <v>5544</v>
      </c>
      <c r="U10" s="306">
        <v>91</v>
      </c>
    </row>
    <row r="11" spans="1:21" s="18" customFormat="1" ht="39.75" customHeight="1">
      <c r="A11" s="22">
        <v>4</v>
      </c>
      <c r="B11" s="335">
        <v>731</v>
      </c>
      <c r="C11" s="25">
        <v>34754</v>
      </c>
      <c r="D11" s="327" t="s">
        <v>503</v>
      </c>
      <c r="E11" s="328" t="s">
        <v>501</v>
      </c>
      <c r="F11" s="175">
        <v>5359</v>
      </c>
      <c r="G11" s="333">
        <v>5</v>
      </c>
      <c r="H11" s="21"/>
      <c r="I11" s="22">
        <v>4</v>
      </c>
      <c r="J11" s="23" t="s">
        <v>45</v>
      </c>
      <c r="K11" s="333">
        <f>IF(ISERROR(VLOOKUP(J11,'KAYIT LİSTESİ'!$B$4:$H$1183,2,0)),"",(VLOOKUP(J11,'KAYIT LİSTESİ'!$B$4:$H$1183,2,0)))</f>
        <v>731</v>
      </c>
      <c r="L11" s="25">
        <f>IF(ISERROR(VLOOKUP(J11,'KAYIT LİSTESİ'!$B$4:$H$1183,4,0)),"",(VLOOKUP(J11,'KAYIT LİSTESİ'!$B$4:$H$1183,4,0)))</f>
        <v>34754</v>
      </c>
      <c r="M11" s="51" t="str">
        <f>IF(ISERROR(VLOOKUP(J11,'KAYIT LİSTESİ'!$B$4:$H$1183,5,0)),"",(VLOOKUP(J11,'KAYIT LİSTESİ'!$B$4:$H$1183,5,0)))</f>
        <v>SEMİH GÜNCAN</v>
      </c>
      <c r="N11" s="51" t="str">
        <f>IF(ISERROR(VLOOKUP(J11,'KAYIT LİSTESİ'!$B$4:$H$1183,6,0)),"",(VLOOKUP(J11,'KAYIT LİSTESİ'!$B$4:$H$1183,6,0)))</f>
        <v>BURSA-BURSASPOR </v>
      </c>
      <c r="O11" s="175"/>
      <c r="P11" s="24"/>
      <c r="T11" s="308">
        <v>5554</v>
      </c>
      <c r="U11" s="306">
        <v>90</v>
      </c>
    </row>
    <row r="12" spans="1:21" s="18" customFormat="1" ht="39.75" customHeight="1">
      <c r="A12" s="22">
        <v>5</v>
      </c>
      <c r="B12" s="335">
        <v>703</v>
      </c>
      <c r="C12" s="25">
        <v>32509</v>
      </c>
      <c r="D12" s="327" t="s">
        <v>470</v>
      </c>
      <c r="E12" s="328" t="s">
        <v>468</v>
      </c>
      <c r="F12" s="175">
        <v>5399</v>
      </c>
      <c r="G12" s="333">
        <v>4</v>
      </c>
      <c r="H12" s="21"/>
      <c r="I12" s="22">
        <v>5</v>
      </c>
      <c r="J12" s="23" t="s">
        <v>46</v>
      </c>
      <c r="K12" s="333">
        <f>IF(ISERROR(VLOOKUP(J12,'KAYIT LİSTESİ'!$B$4:$H$1183,2,0)),"",(VLOOKUP(J12,'KAYIT LİSTESİ'!$B$4:$H$1183,2,0)))</f>
        <v>703</v>
      </c>
      <c r="L12" s="25">
        <f>IF(ISERROR(VLOOKUP(J12,'KAYIT LİSTESİ'!$B$4:$H$1183,4,0)),"",(VLOOKUP(J12,'KAYIT LİSTESİ'!$B$4:$H$1183,4,0)))</f>
        <v>32509</v>
      </c>
      <c r="M12" s="51" t="str">
        <f>IF(ISERROR(VLOOKUP(J12,'KAYIT LİSTESİ'!$B$4:$H$1183,5,0)),"",(VLOOKUP(J12,'KAYIT LİSTESİ'!$B$4:$H$1183,5,0)))</f>
        <v>NECMETTİN ATLIHAN</v>
      </c>
      <c r="N12" s="51" t="str">
        <f>IF(ISERROR(VLOOKUP(J12,'KAYIT LİSTESİ'!$B$4:$H$1183,6,0)),"",(VLOOKUP(J12,'KAYIT LİSTESİ'!$B$4:$H$1183,6,0)))</f>
        <v>ANKARA-JANDARMA GÜCÜ</v>
      </c>
      <c r="O12" s="175"/>
      <c r="P12" s="24"/>
      <c r="T12" s="308">
        <v>5564</v>
      </c>
      <c r="U12" s="306">
        <v>89</v>
      </c>
    </row>
    <row r="13" spans="1:21" s="18" customFormat="1" ht="39.75" customHeight="1">
      <c r="A13" s="22"/>
      <c r="B13" s="335"/>
      <c r="C13" s="25"/>
      <c r="D13" s="327"/>
      <c r="E13" s="328"/>
      <c r="F13" s="175"/>
      <c r="G13" s="333"/>
      <c r="H13" s="21"/>
      <c r="I13" s="22">
        <v>6</v>
      </c>
      <c r="J13" s="23" t="s">
        <v>47</v>
      </c>
      <c r="K13" s="333">
        <f>IF(ISERROR(VLOOKUP(J13,'KAYIT LİSTESİ'!$B$4:$H$1183,2,0)),"",(VLOOKUP(J13,'KAYIT LİSTESİ'!$B$4:$H$1183,2,0)))</f>
        <v>691</v>
      </c>
      <c r="L13" s="25">
        <f>IF(ISERROR(VLOOKUP(J13,'KAYIT LİSTESİ'!$B$4:$H$1183,4,0)),"",(VLOOKUP(J13,'KAYIT LİSTESİ'!$B$4:$H$1183,4,0)))</f>
        <v>33871</v>
      </c>
      <c r="M13" s="51" t="str">
        <f>IF(ISERROR(VLOOKUP(J13,'KAYIT LİSTESİ'!$B$4:$H$1183,5,0)),"",(VLOOKUP(J13,'KAYIT LİSTESİ'!$B$4:$H$1183,5,0)))</f>
        <v>SİNAN HALLAÇ</v>
      </c>
      <c r="N13" s="51" t="str">
        <f>IF(ISERROR(VLOOKUP(J13,'KAYIT LİSTESİ'!$B$4:$H$1183,6,0)),"",(VLOOKUP(J13,'KAYIT LİSTESİ'!$B$4:$H$1183,6,0)))</f>
        <v>İSTANBUL-ÜSKÜDAR BLD.SP.</v>
      </c>
      <c r="O13" s="175"/>
      <c r="P13" s="24"/>
      <c r="T13" s="308">
        <v>5574</v>
      </c>
      <c r="U13" s="306">
        <v>88</v>
      </c>
    </row>
    <row r="14" spans="1:21" s="18" customFormat="1" ht="39.75" customHeight="1">
      <c r="A14" s="22"/>
      <c r="B14" s="335"/>
      <c r="C14" s="25"/>
      <c r="D14" s="327"/>
      <c r="E14" s="328"/>
      <c r="F14" s="175"/>
      <c r="G14" s="333"/>
      <c r="H14" s="21"/>
      <c r="I14" s="22">
        <v>7</v>
      </c>
      <c r="J14" s="23" t="s">
        <v>272</v>
      </c>
      <c r="K14" s="333">
        <f>IF(ISERROR(VLOOKUP(J14,'KAYIT LİSTESİ'!$B$4:$H$1183,2,0)),"",(VLOOKUP(J14,'KAYIT LİSTESİ'!$B$4:$H$1183,2,0)))</f>
        <v>752</v>
      </c>
      <c r="L14" s="25">
        <f>IF(ISERROR(VLOOKUP(J14,'KAYIT LİSTESİ'!$B$4:$H$1183,4,0)),"",(VLOOKUP(J14,'KAYIT LİSTESİ'!$B$4:$H$1183,4,0)))</f>
        <v>34709</v>
      </c>
      <c r="M14" s="51" t="str">
        <f>IF(ISERROR(VLOOKUP(J14,'KAYIT LİSTESİ'!$B$4:$H$1183,5,0)),"",(VLOOKUP(J14,'KAYIT LİSTESİ'!$B$4:$H$1183,5,0)))</f>
        <v>YAKUP ÇALIK</v>
      </c>
      <c r="N14" s="51" t="str">
        <f>IF(ISERROR(VLOOKUP(J14,'KAYIT LİSTESİ'!$B$4:$H$1183,6,0)),"",(VLOOKUP(J14,'KAYIT LİSTESİ'!$B$4:$H$1183,6,0)))</f>
        <v>KOCAELİ-DARICA BELEDİYE SP.</v>
      </c>
      <c r="O14" s="175"/>
      <c r="P14" s="24"/>
      <c r="T14" s="308">
        <v>5584</v>
      </c>
      <c r="U14" s="306">
        <v>87</v>
      </c>
    </row>
    <row r="15" spans="1:21" s="18" customFormat="1" ht="39.75" customHeight="1">
      <c r="A15" s="22"/>
      <c r="B15" s="335"/>
      <c r="C15" s="25"/>
      <c r="D15" s="327"/>
      <c r="E15" s="328"/>
      <c r="F15" s="175"/>
      <c r="G15" s="333"/>
      <c r="H15" s="21"/>
      <c r="I15" s="22">
        <v>8</v>
      </c>
      <c r="J15" s="23" t="s">
        <v>273</v>
      </c>
      <c r="K15" s="333">
        <f>IF(ISERROR(VLOOKUP(J15,'KAYIT LİSTESİ'!$B$4:$H$1183,2,0)),"",(VLOOKUP(J15,'KAYIT LİSTESİ'!$B$4:$H$1183,2,0)))</f>
      </c>
      <c r="L15" s="25">
        <f>IF(ISERROR(VLOOKUP(J15,'KAYIT LİSTESİ'!$B$4:$H$1183,4,0)),"",(VLOOKUP(J15,'KAYIT LİSTESİ'!$B$4:$H$1183,4,0)))</f>
      </c>
      <c r="M15" s="51">
        <f>IF(ISERROR(VLOOKUP(J15,'KAYIT LİSTESİ'!$B$4:$H$1183,5,0)),"",(VLOOKUP(J15,'KAYIT LİSTESİ'!$B$4:$H$1183,5,0)))</f>
      </c>
      <c r="N15" s="51">
        <f>IF(ISERROR(VLOOKUP(J15,'KAYIT LİSTESİ'!$B$4:$H$1183,6,0)),"",(VLOOKUP(J15,'KAYIT LİSTESİ'!$B$4:$H$1183,6,0)))</f>
      </c>
      <c r="O15" s="175"/>
      <c r="P15" s="24"/>
      <c r="T15" s="308">
        <v>5594</v>
      </c>
      <c r="U15" s="306">
        <v>86</v>
      </c>
    </row>
    <row r="16" spans="1:21" s="18" customFormat="1" ht="39.75" customHeight="1">
      <c r="A16" s="22"/>
      <c r="B16" s="335"/>
      <c r="C16" s="25"/>
      <c r="D16" s="327"/>
      <c r="E16" s="328"/>
      <c r="F16" s="175"/>
      <c r="G16" s="333"/>
      <c r="H16" s="21"/>
      <c r="I16" s="320" t="s">
        <v>17</v>
      </c>
      <c r="J16" s="321"/>
      <c r="K16" s="321"/>
      <c r="L16" s="321"/>
      <c r="M16" s="321"/>
      <c r="N16" s="321"/>
      <c r="O16" s="364"/>
      <c r="P16" s="322"/>
      <c r="T16" s="308">
        <v>5604</v>
      </c>
      <c r="U16" s="306">
        <v>85</v>
      </c>
    </row>
    <row r="17" spans="1:21" s="18" customFormat="1" ht="39.75" customHeight="1">
      <c r="A17" s="22"/>
      <c r="B17" s="335"/>
      <c r="C17" s="25"/>
      <c r="D17" s="327"/>
      <c r="E17" s="328"/>
      <c r="F17" s="175"/>
      <c r="G17" s="333"/>
      <c r="H17" s="21"/>
      <c r="I17" s="50" t="s">
        <v>12</v>
      </c>
      <c r="J17" s="47" t="s">
        <v>61</v>
      </c>
      <c r="K17" s="47" t="s">
        <v>60</v>
      </c>
      <c r="L17" s="48" t="s">
        <v>13</v>
      </c>
      <c r="M17" s="49" t="s">
        <v>14</v>
      </c>
      <c r="N17" s="49" t="s">
        <v>423</v>
      </c>
      <c r="O17" s="365" t="s">
        <v>15</v>
      </c>
      <c r="P17" s="47" t="s">
        <v>27</v>
      </c>
      <c r="T17" s="308">
        <v>5624</v>
      </c>
      <c r="U17" s="306">
        <v>84</v>
      </c>
    </row>
    <row r="18" spans="1:21" s="18" customFormat="1" ht="39.75" customHeight="1">
      <c r="A18" s="22"/>
      <c r="B18" s="335"/>
      <c r="C18" s="25"/>
      <c r="D18" s="327"/>
      <c r="E18" s="328"/>
      <c r="F18" s="175"/>
      <c r="G18" s="333"/>
      <c r="H18" s="21"/>
      <c r="I18" s="22">
        <v>1</v>
      </c>
      <c r="J18" s="23" t="s">
        <v>48</v>
      </c>
      <c r="K18" s="333">
        <f>IF(ISERROR(VLOOKUP(J18,'KAYIT LİSTESİ'!$B$4:$H$1183,2,0)),"",(VLOOKUP(J18,'KAYIT LİSTESİ'!$B$4:$H$1183,2,0)))</f>
      </c>
      <c r="L18" s="25">
        <f>IF(ISERROR(VLOOKUP(J18,'KAYIT LİSTESİ'!$B$4:$H$1183,4,0)),"",(VLOOKUP(J18,'KAYIT LİSTESİ'!$B$4:$H$1183,4,0)))</f>
      </c>
      <c r="M18" s="51">
        <f>IF(ISERROR(VLOOKUP(J18,'KAYIT LİSTESİ'!$B$4:$H$1183,5,0)),"",(VLOOKUP(J18,'KAYIT LİSTESİ'!$B$4:$H$1183,5,0)))</f>
      </c>
      <c r="N18" s="51">
        <f>IF(ISERROR(VLOOKUP(J18,'KAYIT LİSTESİ'!$B$4:$H$1183,6,0)),"",(VLOOKUP(J18,'KAYIT LİSTESİ'!$B$4:$H$1183,6,0)))</f>
      </c>
      <c r="O18" s="175"/>
      <c r="P18" s="24"/>
      <c r="T18" s="308">
        <v>5644</v>
      </c>
      <c r="U18" s="306">
        <v>83</v>
      </c>
    </row>
    <row r="19" spans="1:21" s="18" customFormat="1" ht="39.75" customHeight="1">
      <c r="A19" s="22"/>
      <c r="B19" s="335"/>
      <c r="C19" s="25"/>
      <c r="D19" s="327"/>
      <c r="E19" s="328"/>
      <c r="F19" s="175"/>
      <c r="G19" s="333"/>
      <c r="H19" s="21"/>
      <c r="I19" s="22">
        <v>2</v>
      </c>
      <c r="J19" s="23" t="s">
        <v>42</v>
      </c>
      <c r="K19" s="333">
        <f>IF(ISERROR(VLOOKUP(J19,'KAYIT LİSTESİ'!$B$4:$H$1183,2,0)),"",(VLOOKUP(J19,'KAYIT LİSTESİ'!$B$4:$H$1183,2,0)))</f>
      </c>
      <c r="L19" s="25">
        <f>IF(ISERROR(VLOOKUP(J19,'KAYIT LİSTESİ'!$B$4:$H$1183,4,0)),"",(VLOOKUP(J19,'KAYIT LİSTESİ'!$B$4:$H$1183,4,0)))</f>
      </c>
      <c r="M19" s="51">
        <f>IF(ISERROR(VLOOKUP(J19,'KAYIT LİSTESİ'!$B$4:$H$1183,5,0)),"",(VLOOKUP(J19,'KAYIT LİSTESİ'!$B$4:$H$1183,5,0)))</f>
      </c>
      <c r="N19" s="51">
        <f>IF(ISERROR(VLOOKUP(J19,'KAYIT LİSTESİ'!$B$4:$H$1183,6,0)),"",(VLOOKUP(J19,'KAYIT LİSTESİ'!$B$4:$H$1183,6,0)))</f>
      </c>
      <c r="O19" s="175"/>
      <c r="P19" s="24"/>
      <c r="T19" s="308">
        <v>5664</v>
      </c>
      <c r="U19" s="306">
        <v>82</v>
      </c>
    </row>
    <row r="20" spans="1:21" s="18" customFormat="1" ht="39.75" customHeight="1">
      <c r="A20" s="22"/>
      <c r="B20" s="335"/>
      <c r="C20" s="25"/>
      <c r="D20" s="327"/>
      <c r="E20" s="328"/>
      <c r="F20" s="175"/>
      <c r="G20" s="333"/>
      <c r="H20" s="21"/>
      <c r="I20" s="22">
        <v>3</v>
      </c>
      <c r="J20" s="23" t="s">
        <v>49</v>
      </c>
      <c r="K20" s="333">
        <f>IF(ISERROR(VLOOKUP(J20,'KAYIT LİSTESİ'!$B$4:$H$1183,2,0)),"",(VLOOKUP(J20,'KAYIT LİSTESİ'!$B$4:$H$1183,2,0)))</f>
      </c>
      <c r="L20" s="25">
        <f>IF(ISERROR(VLOOKUP(J20,'KAYIT LİSTESİ'!$B$4:$H$1183,4,0)),"",(VLOOKUP(J20,'KAYIT LİSTESİ'!$B$4:$H$1183,4,0)))</f>
      </c>
      <c r="M20" s="51">
        <f>IF(ISERROR(VLOOKUP(J20,'KAYIT LİSTESİ'!$B$4:$H$1183,5,0)),"",(VLOOKUP(J20,'KAYIT LİSTESİ'!$B$4:$H$1183,5,0)))</f>
      </c>
      <c r="N20" s="51">
        <f>IF(ISERROR(VLOOKUP(J20,'KAYIT LİSTESİ'!$B$4:$H$1183,6,0)),"",(VLOOKUP(J20,'KAYIT LİSTESİ'!$B$4:$H$1183,6,0)))</f>
      </c>
      <c r="O20" s="175"/>
      <c r="P20" s="24"/>
      <c r="T20" s="308">
        <v>5684</v>
      </c>
      <c r="U20" s="306">
        <v>81</v>
      </c>
    </row>
    <row r="21" spans="1:21" s="18" customFormat="1" ht="39.75" customHeight="1">
      <c r="A21" s="22"/>
      <c r="B21" s="335"/>
      <c r="C21" s="25"/>
      <c r="D21" s="327"/>
      <c r="E21" s="328"/>
      <c r="F21" s="175"/>
      <c r="G21" s="333"/>
      <c r="H21" s="21"/>
      <c r="I21" s="22">
        <v>4</v>
      </c>
      <c r="J21" s="23" t="s">
        <v>50</v>
      </c>
      <c r="K21" s="333">
        <f>IF(ISERROR(VLOOKUP(J21,'KAYIT LİSTESİ'!$B$4:$H$1183,2,0)),"",(VLOOKUP(J21,'KAYIT LİSTESİ'!$B$4:$H$1183,2,0)))</f>
      </c>
      <c r="L21" s="25">
        <f>IF(ISERROR(VLOOKUP(J21,'KAYIT LİSTESİ'!$B$4:$H$1183,4,0)),"",(VLOOKUP(J21,'KAYIT LİSTESİ'!$B$4:$H$1183,4,0)))</f>
      </c>
      <c r="M21" s="51">
        <f>IF(ISERROR(VLOOKUP(J21,'KAYIT LİSTESİ'!$B$4:$H$1183,5,0)),"",(VLOOKUP(J21,'KAYIT LİSTESİ'!$B$4:$H$1183,5,0)))</f>
      </c>
      <c r="N21" s="51">
        <f>IF(ISERROR(VLOOKUP(J21,'KAYIT LİSTESİ'!$B$4:$H$1183,6,0)),"",(VLOOKUP(J21,'KAYIT LİSTESİ'!$B$4:$H$1183,6,0)))</f>
      </c>
      <c r="O21" s="175"/>
      <c r="P21" s="24"/>
      <c r="T21" s="308">
        <v>5704</v>
      </c>
      <c r="U21" s="306">
        <v>80</v>
      </c>
    </row>
    <row r="22" spans="1:21" s="18" customFormat="1" ht="39.75" customHeight="1">
      <c r="A22" s="22"/>
      <c r="B22" s="335"/>
      <c r="C22" s="25"/>
      <c r="D22" s="327"/>
      <c r="E22" s="328"/>
      <c r="F22" s="175"/>
      <c r="G22" s="333"/>
      <c r="H22" s="21"/>
      <c r="I22" s="22">
        <v>5</v>
      </c>
      <c r="J22" s="23" t="s">
        <v>51</v>
      </c>
      <c r="K22" s="333">
        <f>IF(ISERROR(VLOOKUP(J22,'KAYIT LİSTESİ'!$B$4:$H$1183,2,0)),"",(VLOOKUP(J22,'KAYIT LİSTESİ'!$B$4:$H$1183,2,0)))</f>
      </c>
      <c r="L22" s="25">
        <f>IF(ISERROR(VLOOKUP(J22,'KAYIT LİSTESİ'!$B$4:$H$1183,4,0)),"",(VLOOKUP(J22,'KAYIT LİSTESİ'!$B$4:$H$1183,4,0)))</f>
      </c>
      <c r="M22" s="51">
        <f>IF(ISERROR(VLOOKUP(J22,'KAYIT LİSTESİ'!$B$4:$H$1183,5,0)),"",(VLOOKUP(J22,'KAYIT LİSTESİ'!$B$4:$H$1183,5,0)))</f>
      </c>
      <c r="N22" s="51">
        <f>IF(ISERROR(VLOOKUP(J22,'KAYIT LİSTESİ'!$B$4:$H$1183,6,0)),"",(VLOOKUP(J22,'KAYIT LİSTESİ'!$B$4:$H$1183,6,0)))</f>
      </c>
      <c r="O22" s="175"/>
      <c r="P22" s="24"/>
      <c r="T22" s="308">
        <v>5724</v>
      </c>
      <c r="U22" s="306">
        <v>79</v>
      </c>
    </row>
    <row r="23" spans="1:21" s="18" customFormat="1" ht="39.75" customHeight="1">
      <c r="A23" s="22"/>
      <c r="B23" s="335"/>
      <c r="C23" s="25"/>
      <c r="D23" s="327"/>
      <c r="E23" s="328"/>
      <c r="F23" s="175"/>
      <c r="G23" s="333"/>
      <c r="H23" s="21"/>
      <c r="I23" s="22">
        <v>6</v>
      </c>
      <c r="J23" s="23" t="s">
        <v>52</v>
      </c>
      <c r="K23" s="333">
        <f>IF(ISERROR(VLOOKUP(J23,'KAYIT LİSTESİ'!$B$4:$H$1183,2,0)),"",(VLOOKUP(J23,'KAYIT LİSTESİ'!$B$4:$H$1183,2,0)))</f>
      </c>
      <c r="L23" s="25">
        <f>IF(ISERROR(VLOOKUP(J23,'KAYIT LİSTESİ'!$B$4:$H$1183,4,0)),"",(VLOOKUP(J23,'KAYIT LİSTESİ'!$B$4:$H$1183,4,0)))</f>
      </c>
      <c r="M23" s="51">
        <f>IF(ISERROR(VLOOKUP(J23,'KAYIT LİSTESİ'!$B$4:$H$1183,5,0)),"",(VLOOKUP(J23,'KAYIT LİSTESİ'!$B$4:$H$1183,5,0)))</f>
      </c>
      <c r="N23" s="51">
        <f>IF(ISERROR(VLOOKUP(J23,'KAYIT LİSTESİ'!$B$4:$H$1183,6,0)),"",(VLOOKUP(J23,'KAYIT LİSTESİ'!$B$4:$H$1183,6,0)))</f>
      </c>
      <c r="O23" s="175"/>
      <c r="P23" s="24"/>
      <c r="T23" s="308">
        <v>5744</v>
      </c>
      <c r="U23" s="306">
        <v>78</v>
      </c>
    </row>
    <row r="24" spans="1:21" s="18" customFormat="1" ht="39.75" customHeight="1">
      <c r="A24" s="22"/>
      <c r="B24" s="335"/>
      <c r="C24" s="25"/>
      <c r="D24" s="327"/>
      <c r="E24" s="328"/>
      <c r="F24" s="175"/>
      <c r="G24" s="333"/>
      <c r="H24" s="21"/>
      <c r="I24" s="22">
        <v>7</v>
      </c>
      <c r="J24" s="23" t="s">
        <v>274</v>
      </c>
      <c r="K24" s="333">
        <f>IF(ISERROR(VLOOKUP(J24,'KAYIT LİSTESİ'!$B$4:$H$1183,2,0)),"",(VLOOKUP(J24,'KAYIT LİSTESİ'!$B$4:$H$1183,2,0)))</f>
      </c>
      <c r="L24" s="25">
        <f>IF(ISERROR(VLOOKUP(J24,'KAYIT LİSTESİ'!$B$4:$H$1183,4,0)),"",(VLOOKUP(J24,'KAYIT LİSTESİ'!$B$4:$H$1183,4,0)))</f>
      </c>
      <c r="M24" s="51">
        <f>IF(ISERROR(VLOOKUP(J24,'KAYIT LİSTESİ'!$B$4:$H$1183,5,0)),"",(VLOOKUP(J24,'KAYIT LİSTESİ'!$B$4:$H$1183,5,0)))</f>
      </c>
      <c r="N24" s="51">
        <f>IF(ISERROR(VLOOKUP(J24,'KAYIT LİSTESİ'!$B$4:$H$1183,6,0)),"",(VLOOKUP(J24,'KAYIT LİSTESİ'!$B$4:$H$1183,6,0)))</f>
      </c>
      <c r="O24" s="175"/>
      <c r="P24" s="24"/>
      <c r="T24" s="308">
        <v>5764</v>
      </c>
      <c r="U24" s="306">
        <v>77</v>
      </c>
    </row>
    <row r="25" spans="1:21" s="18" customFormat="1" ht="39.75" customHeight="1">
      <c r="A25" s="22"/>
      <c r="B25" s="335"/>
      <c r="C25" s="25"/>
      <c r="D25" s="327"/>
      <c r="E25" s="328"/>
      <c r="F25" s="175"/>
      <c r="G25" s="333"/>
      <c r="H25" s="21"/>
      <c r="I25" s="22">
        <v>8</v>
      </c>
      <c r="J25" s="23" t="s">
        <v>275</v>
      </c>
      <c r="K25" s="333">
        <f>IF(ISERROR(VLOOKUP(J25,'KAYIT LİSTESİ'!$B$4:$H$1183,2,0)),"",(VLOOKUP(J25,'KAYIT LİSTESİ'!$B$4:$H$1183,2,0)))</f>
      </c>
      <c r="L25" s="25">
        <f>IF(ISERROR(VLOOKUP(J25,'KAYIT LİSTESİ'!$B$4:$H$1183,4,0)),"",(VLOOKUP(J25,'KAYIT LİSTESİ'!$B$4:$H$1183,4,0)))</f>
      </c>
      <c r="M25" s="51">
        <f>IF(ISERROR(VLOOKUP(J25,'KAYIT LİSTESİ'!$B$4:$H$1183,5,0)),"",(VLOOKUP(J25,'KAYIT LİSTESİ'!$B$4:$H$1183,5,0)))</f>
      </c>
      <c r="N25" s="51">
        <f>IF(ISERROR(VLOOKUP(J25,'KAYIT LİSTESİ'!$B$4:$H$1183,6,0)),"",(VLOOKUP(J25,'KAYIT LİSTESİ'!$B$4:$H$1183,6,0)))</f>
      </c>
      <c r="O25" s="175"/>
      <c r="P25" s="24"/>
      <c r="T25" s="308">
        <v>5784</v>
      </c>
      <c r="U25" s="306">
        <v>76</v>
      </c>
    </row>
    <row r="26" spans="1:21" s="18" customFormat="1" ht="39.75" customHeight="1">
      <c r="A26" s="22"/>
      <c r="B26" s="335"/>
      <c r="C26" s="25"/>
      <c r="D26" s="327"/>
      <c r="E26" s="328"/>
      <c r="F26" s="175"/>
      <c r="G26" s="333"/>
      <c r="H26" s="21"/>
      <c r="I26" s="320" t="s">
        <v>18</v>
      </c>
      <c r="J26" s="321"/>
      <c r="K26" s="321"/>
      <c r="L26" s="321"/>
      <c r="M26" s="321"/>
      <c r="N26" s="321"/>
      <c r="O26" s="364"/>
      <c r="P26" s="322"/>
      <c r="T26" s="308">
        <v>5804</v>
      </c>
      <c r="U26" s="306">
        <v>75</v>
      </c>
    </row>
    <row r="27" spans="1:21" s="18" customFormat="1" ht="39.75" customHeight="1">
      <c r="A27" s="22"/>
      <c r="B27" s="335"/>
      <c r="C27" s="25"/>
      <c r="D27" s="327"/>
      <c r="E27" s="328"/>
      <c r="F27" s="175"/>
      <c r="G27" s="333"/>
      <c r="H27" s="21"/>
      <c r="I27" s="50" t="s">
        <v>12</v>
      </c>
      <c r="J27" s="47" t="s">
        <v>61</v>
      </c>
      <c r="K27" s="47" t="s">
        <v>60</v>
      </c>
      <c r="L27" s="48" t="s">
        <v>13</v>
      </c>
      <c r="M27" s="49" t="s">
        <v>14</v>
      </c>
      <c r="N27" s="49" t="s">
        <v>423</v>
      </c>
      <c r="O27" s="365" t="s">
        <v>15</v>
      </c>
      <c r="P27" s="47" t="s">
        <v>27</v>
      </c>
      <c r="T27" s="308">
        <v>5824</v>
      </c>
      <c r="U27" s="306">
        <v>74</v>
      </c>
    </row>
    <row r="28" spans="1:21" s="18" customFormat="1" ht="39.75" customHeight="1">
      <c r="A28" s="22"/>
      <c r="B28" s="335"/>
      <c r="C28" s="25"/>
      <c r="D28" s="327"/>
      <c r="E28" s="328"/>
      <c r="F28" s="175"/>
      <c r="G28" s="333"/>
      <c r="H28" s="21"/>
      <c r="I28" s="22">
        <v>1</v>
      </c>
      <c r="J28" s="23" t="s">
        <v>53</v>
      </c>
      <c r="K28" s="333">
        <f>IF(ISERROR(VLOOKUP(J28,'KAYIT LİSTESİ'!$B$4:$H$1183,2,0)),"",(VLOOKUP(J28,'KAYIT LİSTESİ'!$B$4:$H$1183,2,0)))</f>
      </c>
      <c r="L28" s="25">
        <f>IF(ISERROR(VLOOKUP(J28,'KAYIT LİSTESİ'!$B$4:$H$1183,4,0)),"",(VLOOKUP(J28,'KAYIT LİSTESİ'!$B$4:$H$1183,4,0)))</f>
      </c>
      <c r="M28" s="51">
        <f>IF(ISERROR(VLOOKUP(J28,'KAYIT LİSTESİ'!$B$4:$H$1183,5,0)),"",(VLOOKUP(J28,'KAYIT LİSTESİ'!$B$4:$H$1183,5,0)))</f>
      </c>
      <c r="N28" s="51">
        <f>IF(ISERROR(VLOOKUP(J28,'KAYIT LİSTESİ'!$B$4:$H$1183,6,0)),"",(VLOOKUP(J28,'KAYIT LİSTESİ'!$B$4:$H$1183,6,0)))</f>
      </c>
      <c r="O28" s="175"/>
      <c r="P28" s="24"/>
      <c r="T28" s="308">
        <v>5844</v>
      </c>
      <c r="U28" s="306">
        <v>73</v>
      </c>
    </row>
    <row r="29" spans="1:21" s="18" customFormat="1" ht="39.75" customHeight="1">
      <c r="A29" s="22"/>
      <c r="B29" s="335"/>
      <c r="C29" s="25"/>
      <c r="D29" s="327"/>
      <c r="E29" s="328"/>
      <c r="F29" s="175"/>
      <c r="G29" s="333"/>
      <c r="H29" s="21"/>
      <c r="I29" s="22">
        <v>2</v>
      </c>
      <c r="J29" s="23" t="s">
        <v>54</v>
      </c>
      <c r="K29" s="333">
        <f>IF(ISERROR(VLOOKUP(J29,'KAYIT LİSTESİ'!$B$4:$H$1183,2,0)),"",(VLOOKUP(J29,'KAYIT LİSTESİ'!$B$4:$H$1183,2,0)))</f>
      </c>
      <c r="L29" s="25">
        <f>IF(ISERROR(VLOOKUP(J29,'KAYIT LİSTESİ'!$B$4:$H$1183,4,0)),"",(VLOOKUP(J29,'KAYIT LİSTESİ'!$B$4:$H$1183,4,0)))</f>
      </c>
      <c r="M29" s="51">
        <f>IF(ISERROR(VLOOKUP(J29,'KAYIT LİSTESİ'!$B$4:$H$1183,5,0)),"",(VLOOKUP(J29,'KAYIT LİSTESİ'!$B$4:$H$1183,5,0)))</f>
      </c>
      <c r="N29" s="51">
        <f>IF(ISERROR(VLOOKUP(J29,'KAYIT LİSTESİ'!$B$4:$H$1183,6,0)),"",(VLOOKUP(J29,'KAYIT LİSTESİ'!$B$4:$H$1183,6,0)))</f>
      </c>
      <c r="O29" s="175"/>
      <c r="P29" s="24"/>
      <c r="T29" s="308">
        <v>5864</v>
      </c>
      <c r="U29" s="306">
        <v>72</v>
      </c>
    </row>
    <row r="30" spans="1:21" s="18" customFormat="1" ht="39.75" customHeight="1">
      <c r="A30" s="22"/>
      <c r="B30" s="335"/>
      <c r="C30" s="25"/>
      <c r="D30" s="327"/>
      <c r="E30" s="328"/>
      <c r="F30" s="175"/>
      <c r="G30" s="333"/>
      <c r="H30" s="21"/>
      <c r="I30" s="22">
        <v>3</v>
      </c>
      <c r="J30" s="23" t="s">
        <v>55</v>
      </c>
      <c r="K30" s="333">
        <f>IF(ISERROR(VLOOKUP(J30,'KAYIT LİSTESİ'!$B$4:$H$1183,2,0)),"",(VLOOKUP(J30,'KAYIT LİSTESİ'!$B$4:$H$1183,2,0)))</f>
      </c>
      <c r="L30" s="25">
        <f>IF(ISERROR(VLOOKUP(J30,'KAYIT LİSTESİ'!$B$4:$H$1183,4,0)),"",(VLOOKUP(J30,'KAYIT LİSTESİ'!$B$4:$H$1183,4,0)))</f>
      </c>
      <c r="M30" s="51">
        <f>IF(ISERROR(VLOOKUP(J30,'KAYIT LİSTESİ'!$B$4:$H$1183,5,0)),"",(VLOOKUP(J30,'KAYIT LİSTESİ'!$B$4:$H$1183,5,0)))</f>
      </c>
      <c r="N30" s="51">
        <f>IF(ISERROR(VLOOKUP(J30,'KAYIT LİSTESİ'!$B$4:$H$1183,6,0)),"",(VLOOKUP(J30,'KAYIT LİSTESİ'!$B$4:$H$1183,6,0)))</f>
      </c>
      <c r="O30" s="175"/>
      <c r="P30" s="24"/>
      <c r="T30" s="308">
        <v>5884</v>
      </c>
      <c r="U30" s="306">
        <v>71</v>
      </c>
    </row>
    <row r="31" spans="1:21" s="18" customFormat="1" ht="39.75" customHeight="1">
      <c r="A31" s="22"/>
      <c r="B31" s="335"/>
      <c r="C31" s="25"/>
      <c r="D31" s="327"/>
      <c r="E31" s="328"/>
      <c r="F31" s="175"/>
      <c r="G31" s="333"/>
      <c r="H31" s="21"/>
      <c r="I31" s="22">
        <v>4</v>
      </c>
      <c r="J31" s="23" t="s">
        <v>56</v>
      </c>
      <c r="K31" s="333">
        <f>IF(ISERROR(VLOOKUP(J31,'KAYIT LİSTESİ'!$B$4:$H$1183,2,0)),"",(VLOOKUP(J31,'KAYIT LİSTESİ'!$B$4:$H$1183,2,0)))</f>
      </c>
      <c r="L31" s="25">
        <f>IF(ISERROR(VLOOKUP(J31,'KAYIT LİSTESİ'!$B$4:$H$1183,4,0)),"",(VLOOKUP(J31,'KAYIT LİSTESİ'!$B$4:$H$1183,4,0)))</f>
      </c>
      <c r="M31" s="51">
        <f>IF(ISERROR(VLOOKUP(J31,'KAYIT LİSTESİ'!$B$4:$H$1183,5,0)),"",(VLOOKUP(J31,'KAYIT LİSTESİ'!$B$4:$H$1183,5,0)))</f>
      </c>
      <c r="N31" s="51">
        <f>IF(ISERROR(VLOOKUP(J31,'KAYIT LİSTESİ'!$B$4:$H$1183,6,0)),"",(VLOOKUP(J31,'KAYIT LİSTESİ'!$B$4:$H$1183,6,0)))</f>
      </c>
      <c r="O31" s="175"/>
      <c r="P31" s="24"/>
      <c r="T31" s="308">
        <v>5904</v>
      </c>
      <c r="U31" s="306">
        <v>70</v>
      </c>
    </row>
    <row r="32" spans="1:21" s="18" customFormat="1" ht="39.75" customHeight="1">
      <c r="A32" s="22"/>
      <c r="B32" s="335"/>
      <c r="C32" s="25"/>
      <c r="D32" s="327"/>
      <c r="E32" s="328"/>
      <c r="F32" s="175"/>
      <c r="G32" s="333"/>
      <c r="H32" s="21"/>
      <c r="I32" s="22">
        <v>5</v>
      </c>
      <c r="J32" s="23" t="s">
        <v>57</v>
      </c>
      <c r="K32" s="333">
        <f>IF(ISERROR(VLOOKUP(J32,'KAYIT LİSTESİ'!$B$4:$H$1183,2,0)),"",(VLOOKUP(J32,'KAYIT LİSTESİ'!$B$4:$H$1183,2,0)))</f>
      </c>
      <c r="L32" s="25">
        <f>IF(ISERROR(VLOOKUP(J32,'KAYIT LİSTESİ'!$B$4:$H$1183,4,0)),"",(VLOOKUP(J32,'KAYIT LİSTESİ'!$B$4:$H$1183,4,0)))</f>
      </c>
      <c r="M32" s="51">
        <f>IF(ISERROR(VLOOKUP(J32,'KAYIT LİSTESİ'!$B$4:$H$1183,5,0)),"",(VLOOKUP(J32,'KAYIT LİSTESİ'!$B$4:$H$1183,5,0)))</f>
      </c>
      <c r="N32" s="51">
        <f>IF(ISERROR(VLOOKUP(J32,'KAYIT LİSTESİ'!$B$4:$H$1183,6,0)),"",(VLOOKUP(J32,'KAYIT LİSTESİ'!$B$4:$H$1183,6,0)))</f>
      </c>
      <c r="O32" s="175"/>
      <c r="P32" s="24"/>
      <c r="T32" s="308">
        <v>5924</v>
      </c>
      <c r="U32" s="306">
        <v>69</v>
      </c>
    </row>
    <row r="33" spans="1:21" s="18" customFormat="1" ht="39.75" customHeight="1">
      <c r="A33" s="22"/>
      <c r="B33" s="335"/>
      <c r="C33" s="25"/>
      <c r="D33" s="327"/>
      <c r="E33" s="328"/>
      <c r="F33" s="175"/>
      <c r="G33" s="333"/>
      <c r="H33" s="21"/>
      <c r="I33" s="22">
        <v>6</v>
      </c>
      <c r="J33" s="23" t="s">
        <v>58</v>
      </c>
      <c r="K33" s="333">
        <f>IF(ISERROR(VLOOKUP(J33,'KAYIT LİSTESİ'!$B$4:$H$1183,2,0)),"",(VLOOKUP(J33,'KAYIT LİSTESİ'!$B$4:$H$1183,2,0)))</f>
      </c>
      <c r="L33" s="25">
        <f>IF(ISERROR(VLOOKUP(J33,'KAYIT LİSTESİ'!$B$4:$H$1183,4,0)),"",(VLOOKUP(J33,'KAYIT LİSTESİ'!$B$4:$H$1183,4,0)))</f>
      </c>
      <c r="M33" s="51">
        <f>IF(ISERROR(VLOOKUP(J33,'KAYIT LİSTESİ'!$B$4:$H$1183,5,0)),"",(VLOOKUP(J33,'KAYIT LİSTESİ'!$B$4:$H$1183,5,0)))</f>
      </c>
      <c r="N33" s="51">
        <f>IF(ISERROR(VLOOKUP(J33,'KAYIT LİSTESİ'!$B$4:$H$1183,6,0)),"",(VLOOKUP(J33,'KAYIT LİSTESİ'!$B$4:$H$1183,6,0)))</f>
      </c>
      <c r="O33" s="175"/>
      <c r="P33" s="24"/>
      <c r="T33" s="308">
        <v>5944</v>
      </c>
      <c r="U33" s="306">
        <v>68</v>
      </c>
    </row>
    <row r="34" spans="1:21" s="18" customFormat="1" ht="39.75" customHeight="1">
      <c r="A34" s="22"/>
      <c r="B34" s="335"/>
      <c r="C34" s="25"/>
      <c r="D34" s="327"/>
      <c r="E34" s="328"/>
      <c r="F34" s="175"/>
      <c r="G34" s="333"/>
      <c r="H34" s="21"/>
      <c r="I34" s="22">
        <v>7</v>
      </c>
      <c r="J34" s="23" t="s">
        <v>276</v>
      </c>
      <c r="K34" s="333">
        <f>IF(ISERROR(VLOOKUP(J34,'KAYIT LİSTESİ'!$B$4:$H$1183,2,0)),"",(VLOOKUP(J34,'KAYIT LİSTESİ'!$B$4:$H$1183,2,0)))</f>
      </c>
      <c r="L34" s="25">
        <f>IF(ISERROR(VLOOKUP(J34,'KAYIT LİSTESİ'!$B$4:$H$1183,4,0)),"",(VLOOKUP(J34,'KAYIT LİSTESİ'!$B$4:$H$1183,4,0)))</f>
      </c>
      <c r="M34" s="51">
        <f>IF(ISERROR(VLOOKUP(J34,'KAYIT LİSTESİ'!$B$4:$H$1183,5,0)),"",(VLOOKUP(J34,'KAYIT LİSTESİ'!$B$4:$H$1183,5,0)))</f>
      </c>
      <c r="N34" s="51">
        <f>IF(ISERROR(VLOOKUP(J34,'KAYIT LİSTESİ'!$B$4:$H$1183,6,0)),"",(VLOOKUP(J34,'KAYIT LİSTESİ'!$B$4:$H$1183,6,0)))</f>
      </c>
      <c r="O34" s="175"/>
      <c r="P34" s="24"/>
      <c r="T34" s="308">
        <v>5964</v>
      </c>
      <c r="U34" s="306">
        <v>67</v>
      </c>
    </row>
    <row r="35" spans="1:21" s="18" customFormat="1" ht="39.75" customHeight="1">
      <c r="A35" s="22"/>
      <c r="B35" s="335"/>
      <c r="C35" s="25"/>
      <c r="D35" s="327"/>
      <c r="E35" s="328"/>
      <c r="F35" s="175"/>
      <c r="G35" s="333"/>
      <c r="H35" s="21"/>
      <c r="I35" s="22">
        <v>8</v>
      </c>
      <c r="J35" s="23" t="s">
        <v>277</v>
      </c>
      <c r="K35" s="333">
        <f>IF(ISERROR(VLOOKUP(J35,'KAYIT LİSTESİ'!$B$4:$H$1183,2,0)),"",(VLOOKUP(J35,'KAYIT LİSTESİ'!$B$4:$H$1183,2,0)))</f>
      </c>
      <c r="L35" s="25">
        <f>IF(ISERROR(VLOOKUP(J35,'KAYIT LİSTESİ'!$B$4:$H$1183,4,0)),"",(VLOOKUP(J35,'KAYIT LİSTESİ'!$B$4:$H$1183,4,0)))</f>
      </c>
      <c r="M35" s="51">
        <f>IF(ISERROR(VLOOKUP(J35,'KAYIT LİSTESİ'!$B$4:$H$1183,5,0)),"",(VLOOKUP(J35,'KAYIT LİSTESİ'!$B$4:$H$1183,5,0)))</f>
      </c>
      <c r="N35" s="51">
        <f>IF(ISERROR(VLOOKUP(J35,'KAYIT LİSTESİ'!$B$4:$H$1183,6,0)),"",(VLOOKUP(J35,'KAYIT LİSTESİ'!$B$4:$H$1183,6,0)))</f>
      </c>
      <c r="O35" s="175"/>
      <c r="P35" s="24"/>
      <c r="T35" s="308">
        <v>5984</v>
      </c>
      <c r="U35" s="306">
        <v>66</v>
      </c>
    </row>
    <row r="36" spans="1:21" ht="13.5" customHeight="1">
      <c r="A36" s="36"/>
      <c r="B36" s="36"/>
      <c r="C36" s="37"/>
      <c r="D36" s="58"/>
      <c r="E36" s="38"/>
      <c r="F36" s="181"/>
      <c r="G36" s="40"/>
      <c r="I36" s="41"/>
      <c r="J36" s="42"/>
      <c r="K36" s="43"/>
      <c r="L36" s="44"/>
      <c r="M36" s="54"/>
      <c r="N36" s="54"/>
      <c r="O36" s="176"/>
      <c r="P36" s="43"/>
      <c r="T36" s="308">
        <v>10204</v>
      </c>
      <c r="U36" s="306">
        <v>55</v>
      </c>
    </row>
    <row r="37" spans="1:21" ht="14.25" customHeight="1">
      <c r="A37" s="30" t="s">
        <v>19</v>
      </c>
      <c r="B37" s="30"/>
      <c r="C37" s="30"/>
      <c r="D37" s="59"/>
      <c r="E37" s="52" t="s">
        <v>0</v>
      </c>
      <c r="F37" s="182" t="s">
        <v>1</v>
      </c>
      <c r="G37" s="27"/>
      <c r="H37" s="31" t="s">
        <v>2</v>
      </c>
      <c r="I37" s="31"/>
      <c r="J37" s="31"/>
      <c r="K37" s="31"/>
      <c r="M37" s="55" t="s">
        <v>3</v>
      </c>
      <c r="N37" s="56" t="s">
        <v>3</v>
      </c>
      <c r="O37" s="177" t="s">
        <v>3</v>
      </c>
      <c r="P37" s="30"/>
      <c r="Q37" s="32"/>
      <c r="T37" s="308">
        <v>10224</v>
      </c>
      <c r="U37" s="306">
        <v>54</v>
      </c>
    </row>
    <row r="38" spans="20:21" ht="12.75">
      <c r="T38" s="308">
        <v>10244</v>
      </c>
      <c r="U38" s="306">
        <v>53</v>
      </c>
    </row>
    <row r="39" spans="20:21" ht="12.75">
      <c r="T39" s="308">
        <v>10264</v>
      </c>
      <c r="U39" s="306">
        <v>52</v>
      </c>
    </row>
    <row r="40" spans="20:21" ht="12.75">
      <c r="T40" s="308">
        <v>10284</v>
      </c>
      <c r="U40" s="306">
        <v>51</v>
      </c>
    </row>
    <row r="41" spans="20:21" ht="12.75">
      <c r="T41" s="308">
        <v>10304</v>
      </c>
      <c r="U41" s="306">
        <v>50</v>
      </c>
    </row>
    <row r="42" spans="20:21" ht="12.75">
      <c r="T42" s="308">
        <v>10334</v>
      </c>
      <c r="U42" s="306">
        <v>49</v>
      </c>
    </row>
    <row r="43" spans="20:21" ht="12.75">
      <c r="T43" s="308">
        <v>10364</v>
      </c>
      <c r="U43" s="306">
        <v>48</v>
      </c>
    </row>
    <row r="44" spans="20:21" ht="12.75">
      <c r="T44" s="308">
        <v>10394</v>
      </c>
      <c r="U44" s="306">
        <v>47</v>
      </c>
    </row>
    <row r="45" spans="20:21" ht="12.75">
      <c r="T45" s="308">
        <v>10424</v>
      </c>
      <c r="U45" s="306">
        <v>46</v>
      </c>
    </row>
    <row r="46" spans="20:21" ht="12.75">
      <c r="T46" s="308">
        <v>10454</v>
      </c>
      <c r="U46" s="306">
        <v>45</v>
      </c>
    </row>
    <row r="47" spans="20:21" ht="12.75">
      <c r="T47" s="308">
        <v>10484</v>
      </c>
      <c r="U47" s="306">
        <v>44</v>
      </c>
    </row>
    <row r="48" spans="20:21" ht="12.75">
      <c r="T48" s="308">
        <v>10514</v>
      </c>
      <c r="U48" s="306">
        <v>43</v>
      </c>
    </row>
    <row r="49" spans="20:21" ht="12.75">
      <c r="T49" s="308">
        <v>10544</v>
      </c>
      <c r="U49" s="306">
        <v>42</v>
      </c>
    </row>
    <row r="50" spans="20:21" ht="12.75">
      <c r="T50" s="308">
        <v>10574</v>
      </c>
      <c r="U50" s="306">
        <v>41</v>
      </c>
    </row>
    <row r="51" spans="20:21" ht="12.75">
      <c r="T51" s="308">
        <v>10604</v>
      </c>
      <c r="U51" s="306">
        <v>40</v>
      </c>
    </row>
    <row r="52" spans="20:21" ht="12.75">
      <c r="T52" s="308">
        <v>10634</v>
      </c>
      <c r="U52" s="306">
        <v>39</v>
      </c>
    </row>
    <row r="53" spans="20:21" ht="12.75">
      <c r="T53" s="308">
        <v>10664</v>
      </c>
      <c r="U53" s="306">
        <v>38</v>
      </c>
    </row>
    <row r="54" spans="20:21" ht="12.75">
      <c r="T54" s="308">
        <v>10694</v>
      </c>
      <c r="U54" s="306">
        <v>37</v>
      </c>
    </row>
    <row r="55" spans="20:21" ht="12.75">
      <c r="T55" s="308">
        <v>10734</v>
      </c>
      <c r="U55" s="306">
        <v>36</v>
      </c>
    </row>
    <row r="56" spans="20:21" ht="12.75">
      <c r="T56" s="308">
        <v>10774</v>
      </c>
      <c r="U56" s="306">
        <v>35</v>
      </c>
    </row>
    <row r="57" spans="20:21" ht="12.75">
      <c r="T57" s="308">
        <v>10814</v>
      </c>
      <c r="U57" s="306">
        <v>34</v>
      </c>
    </row>
    <row r="58" spans="20:21" ht="12.75">
      <c r="T58" s="308">
        <v>10854</v>
      </c>
      <c r="U58" s="306">
        <v>33</v>
      </c>
    </row>
    <row r="59" spans="20:21" ht="12.75">
      <c r="T59" s="308">
        <v>10894</v>
      </c>
      <c r="U59" s="306">
        <v>32</v>
      </c>
    </row>
    <row r="60" spans="20:21" ht="12.75">
      <c r="T60" s="308">
        <v>10934</v>
      </c>
      <c r="U60" s="306">
        <v>31</v>
      </c>
    </row>
    <row r="61" spans="20:21" ht="12.75">
      <c r="T61" s="308">
        <v>10974</v>
      </c>
      <c r="U61" s="306">
        <v>30</v>
      </c>
    </row>
    <row r="62" spans="20:21" ht="12.75">
      <c r="T62" s="308">
        <v>11014</v>
      </c>
      <c r="U62" s="306">
        <v>29</v>
      </c>
    </row>
    <row r="63" spans="20:21" ht="12.75">
      <c r="T63" s="308">
        <v>11054</v>
      </c>
      <c r="U63" s="306">
        <v>28</v>
      </c>
    </row>
    <row r="64" spans="20:21" ht="12.75">
      <c r="T64" s="308">
        <v>11094</v>
      </c>
      <c r="U64" s="306">
        <v>27</v>
      </c>
    </row>
    <row r="65" spans="20:21" ht="12.75">
      <c r="T65" s="308">
        <v>11134</v>
      </c>
      <c r="U65" s="306">
        <v>26</v>
      </c>
    </row>
    <row r="66" spans="20:21" ht="12.75">
      <c r="T66" s="308">
        <v>11174</v>
      </c>
      <c r="U66" s="306">
        <v>25</v>
      </c>
    </row>
    <row r="67" spans="20:21" ht="12.75">
      <c r="T67" s="308">
        <v>11224</v>
      </c>
      <c r="U67" s="306">
        <v>24</v>
      </c>
    </row>
    <row r="68" spans="20:21" ht="12.75">
      <c r="T68" s="308">
        <v>11274</v>
      </c>
      <c r="U68" s="306">
        <v>23</v>
      </c>
    </row>
    <row r="69" spans="20:21" ht="12.75">
      <c r="T69" s="308">
        <v>11324</v>
      </c>
      <c r="U69" s="306">
        <v>22</v>
      </c>
    </row>
    <row r="70" spans="20:21" ht="12.75">
      <c r="T70" s="308">
        <v>11374</v>
      </c>
      <c r="U70" s="306">
        <v>21</v>
      </c>
    </row>
    <row r="71" spans="20:21" ht="12.75">
      <c r="T71" s="308">
        <v>11424</v>
      </c>
      <c r="U71" s="306">
        <v>20</v>
      </c>
    </row>
    <row r="72" spans="20:21" ht="12.75">
      <c r="T72" s="308">
        <v>11474</v>
      </c>
      <c r="U72" s="306">
        <v>19</v>
      </c>
    </row>
    <row r="73" spans="20:21" ht="12.75">
      <c r="T73" s="308">
        <v>11534</v>
      </c>
      <c r="U73" s="306">
        <v>18</v>
      </c>
    </row>
    <row r="74" spans="20:21" ht="12.75">
      <c r="T74" s="308">
        <v>11594</v>
      </c>
      <c r="U74" s="306">
        <v>17</v>
      </c>
    </row>
    <row r="75" spans="20:21" ht="12.75">
      <c r="T75" s="308">
        <v>11654</v>
      </c>
      <c r="U75" s="306">
        <v>16</v>
      </c>
    </row>
    <row r="76" spans="20:21" ht="12.75">
      <c r="T76" s="308">
        <v>11714</v>
      </c>
      <c r="U76" s="306">
        <v>15</v>
      </c>
    </row>
    <row r="77" spans="20:21" ht="12.75">
      <c r="T77" s="308">
        <v>11774</v>
      </c>
      <c r="U77" s="306">
        <v>14</v>
      </c>
    </row>
    <row r="78" spans="20:21" ht="12.75">
      <c r="T78" s="308">
        <v>11834</v>
      </c>
      <c r="U78" s="306">
        <v>13</v>
      </c>
    </row>
    <row r="79" spans="20:21" ht="12.75">
      <c r="T79" s="308">
        <v>11914</v>
      </c>
      <c r="U79" s="306">
        <v>12</v>
      </c>
    </row>
    <row r="80" spans="20:21" ht="12.75">
      <c r="T80" s="308">
        <v>11994</v>
      </c>
      <c r="U80" s="306">
        <v>11</v>
      </c>
    </row>
    <row r="81" spans="20:21" ht="12.75">
      <c r="T81" s="308">
        <v>12074</v>
      </c>
      <c r="U81" s="306">
        <v>10</v>
      </c>
    </row>
    <row r="82" spans="20:21" ht="12.75">
      <c r="T82" s="308">
        <v>12154</v>
      </c>
      <c r="U82" s="306">
        <v>9</v>
      </c>
    </row>
    <row r="83" spans="20:21" ht="12.75">
      <c r="T83" s="308">
        <v>12234</v>
      </c>
      <c r="U83" s="306">
        <v>8</v>
      </c>
    </row>
    <row r="84" spans="20:21" ht="12.75">
      <c r="T84" s="308">
        <v>12314</v>
      </c>
      <c r="U84" s="306">
        <v>7</v>
      </c>
    </row>
    <row r="85" spans="20:21" ht="12.75">
      <c r="T85" s="308">
        <v>12414</v>
      </c>
      <c r="U85" s="306">
        <v>6</v>
      </c>
    </row>
    <row r="86" spans="20:21" ht="12.75">
      <c r="T86" s="308">
        <v>12514</v>
      </c>
      <c r="U86" s="306">
        <v>5</v>
      </c>
    </row>
    <row r="87" spans="20:21" ht="12.75">
      <c r="T87" s="308">
        <v>12614</v>
      </c>
      <c r="U87" s="306">
        <v>4</v>
      </c>
    </row>
    <row r="88" spans="20:21" ht="12.75">
      <c r="T88" s="308">
        <v>12714</v>
      </c>
      <c r="U88" s="306">
        <v>3</v>
      </c>
    </row>
    <row r="89" spans="20:21" ht="12.75">
      <c r="T89" s="308">
        <v>12814</v>
      </c>
      <c r="U89" s="306">
        <v>2</v>
      </c>
    </row>
    <row r="90" spans="20:21" ht="12.75">
      <c r="T90" s="308">
        <v>12954</v>
      </c>
      <c r="U90" s="306">
        <v>1</v>
      </c>
    </row>
  </sheetData>
  <sheetProtection/>
  <mergeCells count="18">
    <mergeCell ref="I3:L3"/>
    <mergeCell ref="N4:P4"/>
    <mergeCell ref="N5:P5"/>
    <mergeCell ref="G6:G7"/>
    <mergeCell ref="F6:F7"/>
    <mergeCell ref="C6:C7"/>
    <mergeCell ref="D6:D7"/>
    <mergeCell ref="E6:E7"/>
    <mergeCell ref="A6:A7"/>
    <mergeCell ref="B6:B7"/>
    <mergeCell ref="A1:P1"/>
    <mergeCell ref="A2:P2"/>
    <mergeCell ref="A3:C3"/>
    <mergeCell ref="D3:E3"/>
    <mergeCell ref="F3:G3"/>
    <mergeCell ref="A4:C4"/>
    <mergeCell ref="D4:E4"/>
    <mergeCell ref="N3:P3"/>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5" r:id="rId2"/>
  <drawing r:id="rId1"/>
</worksheet>
</file>

<file path=xl/worksheets/sheet8.xml><?xml version="1.0" encoding="utf-8"?>
<worksheet xmlns="http://schemas.openxmlformats.org/spreadsheetml/2006/main" xmlns:r="http://schemas.openxmlformats.org/officeDocument/2006/relationships">
  <sheetPr>
    <tabColor rgb="FFFFC000"/>
  </sheetPr>
  <dimension ref="A1:U86"/>
  <sheetViews>
    <sheetView view="pageBreakPreview" zoomScale="90" zoomScaleSheetLayoutView="90" zoomScalePageLayoutView="0" workbookViewId="0" topLeftCell="A1">
      <selection activeCell="B13" sqref="B13"/>
    </sheetView>
  </sheetViews>
  <sheetFormatPr defaultColWidth="9.140625" defaultRowHeight="12.75"/>
  <cols>
    <col min="1" max="1" width="4.8515625" style="27" customWidth="1"/>
    <col min="2" max="2" width="10.00390625" style="27" bestFit="1" customWidth="1"/>
    <col min="3" max="3" width="14.421875" style="20" customWidth="1"/>
    <col min="4" max="4" width="22.140625" style="53" customWidth="1"/>
    <col min="5" max="5" width="32.8515625" style="53" customWidth="1"/>
    <col min="6" max="6" width="9.28125" style="178" customWidth="1"/>
    <col min="7" max="7" width="7.57421875" style="28" customWidth="1"/>
    <col min="8" max="8" width="2.140625" style="20" customWidth="1"/>
    <col min="9" max="9" width="4.421875" style="27" customWidth="1"/>
    <col min="10" max="10" width="12.421875" style="27" hidden="1" customWidth="1"/>
    <col min="11" max="11" width="6.57421875" style="27" customWidth="1"/>
    <col min="12" max="12" width="11.57421875" style="29" customWidth="1"/>
    <col min="13" max="13" width="19.00390625" style="57" bestFit="1" customWidth="1"/>
    <col min="14" max="14" width="39.7109375" style="57" bestFit="1" customWidth="1"/>
    <col min="15" max="15" width="9.57421875" style="178" customWidth="1"/>
    <col min="16" max="16" width="7.7109375" style="20" customWidth="1"/>
    <col min="17" max="17" width="5.7109375" style="20" customWidth="1"/>
    <col min="18" max="19" width="9.140625" style="20" customWidth="1"/>
    <col min="20" max="20" width="9.140625" style="308" hidden="1" customWidth="1"/>
    <col min="21" max="21" width="9.140625" style="306" hidden="1" customWidth="1"/>
    <col min="22" max="16384" width="9.140625" style="20" customWidth="1"/>
  </cols>
  <sheetData>
    <row r="1" spans="1:21" s="9" customFormat="1" ht="50.25" customHeight="1">
      <c r="A1" s="467" t="str">
        <f>('YARIŞMA BİLGİLERİ'!A2)</f>
        <v>Türkiye Atletizm Federasyonu
Ankara Atletizm İl Temsilciliği</v>
      </c>
      <c r="B1" s="467"/>
      <c r="C1" s="467"/>
      <c r="D1" s="467"/>
      <c r="E1" s="467"/>
      <c r="F1" s="467"/>
      <c r="G1" s="467"/>
      <c r="H1" s="467"/>
      <c r="I1" s="467"/>
      <c r="J1" s="467"/>
      <c r="K1" s="467"/>
      <c r="L1" s="467"/>
      <c r="M1" s="467"/>
      <c r="N1" s="467"/>
      <c r="O1" s="467"/>
      <c r="P1" s="467"/>
      <c r="T1" s="307">
        <v>41514</v>
      </c>
      <c r="U1" s="303">
        <v>100</v>
      </c>
    </row>
    <row r="2" spans="1:21" s="9" customFormat="1" ht="24.75" customHeight="1">
      <c r="A2" s="474" t="str">
        <f>'YARIŞMA BİLGİLERİ'!F19</f>
        <v>1.Lig 1.Kademe Yarışmaları</v>
      </c>
      <c r="B2" s="474"/>
      <c r="C2" s="474"/>
      <c r="D2" s="474"/>
      <c r="E2" s="474"/>
      <c r="F2" s="474"/>
      <c r="G2" s="474"/>
      <c r="H2" s="474"/>
      <c r="I2" s="474"/>
      <c r="J2" s="474"/>
      <c r="K2" s="474"/>
      <c r="L2" s="474"/>
      <c r="M2" s="474"/>
      <c r="N2" s="474"/>
      <c r="O2" s="474"/>
      <c r="P2" s="474"/>
      <c r="T2" s="307">
        <v>41564</v>
      </c>
      <c r="U2" s="303">
        <v>99</v>
      </c>
    </row>
    <row r="3" spans="1:21" s="11" customFormat="1" ht="29.25" customHeight="1">
      <c r="A3" s="475" t="s">
        <v>75</v>
      </c>
      <c r="B3" s="475"/>
      <c r="C3" s="475"/>
      <c r="D3" s="476" t="str">
        <f>'YARIŞMA PROGRAMI'!C9</f>
        <v>1500 Metre</v>
      </c>
      <c r="E3" s="476"/>
      <c r="F3" s="477"/>
      <c r="G3" s="477"/>
      <c r="H3" s="10"/>
      <c r="I3" s="481"/>
      <c r="J3" s="481"/>
      <c r="K3" s="481"/>
      <c r="L3" s="481"/>
      <c r="M3" s="82" t="s">
        <v>302</v>
      </c>
      <c r="N3" s="480" t="str">
        <f>'YARIŞMA PROGRAMI'!E9</f>
        <v>İlham Tanui ÖZBİLEN  3:33.32</v>
      </c>
      <c r="O3" s="480"/>
      <c r="P3" s="480"/>
      <c r="T3" s="307">
        <v>41614</v>
      </c>
      <c r="U3" s="303">
        <v>98</v>
      </c>
    </row>
    <row r="4" spans="1:21" s="11" customFormat="1" ht="17.25" customHeight="1">
      <c r="A4" s="478" t="s">
        <v>65</v>
      </c>
      <c r="B4" s="478"/>
      <c r="C4" s="478"/>
      <c r="D4" s="479" t="str">
        <f>'YARIŞMA BİLGİLERİ'!F21</f>
        <v>1.Lig Erkekler</v>
      </c>
      <c r="E4" s="479"/>
      <c r="F4" s="179"/>
      <c r="G4" s="33"/>
      <c r="H4" s="33"/>
      <c r="I4" s="33"/>
      <c r="J4" s="33"/>
      <c r="K4" s="33"/>
      <c r="L4" s="34"/>
      <c r="M4" s="83" t="s">
        <v>5</v>
      </c>
      <c r="N4" s="482" t="str">
        <f>'YARIŞMA PROGRAMI'!B9</f>
        <v>24 Ağustos 2013 - 16.51</v>
      </c>
      <c r="O4" s="482"/>
      <c r="P4" s="482"/>
      <c r="T4" s="307">
        <v>41664</v>
      </c>
      <c r="U4" s="303">
        <v>97</v>
      </c>
    </row>
    <row r="5" spans="1:21" s="9" customFormat="1" ht="15" customHeight="1">
      <c r="A5" s="12"/>
      <c r="B5" s="12"/>
      <c r="C5" s="13"/>
      <c r="D5" s="14"/>
      <c r="E5" s="15"/>
      <c r="F5" s="180"/>
      <c r="G5" s="15"/>
      <c r="H5" s="15"/>
      <c r="I5" s="12"/>
      <c r="J5" s="12"/>
      <c r="K5" s="12"/>
      <c r="L5" s="16"/>
      <c r="M5" s="17"/>
      <c r="N5" s="492">
        <f ca="1">NOW()</f>
        <v>41510.89665486111</v>
      </c>
      <c r="O5" s="492"/>
      <c r="P5" s="492"/>
      <c r="T5" s="307">
        <v>41714</v>
      </c>
      <c r="U5" s="303">
        <v>96</v>
      </c>
    </row>
    <row r="6" spans="1:21" s="18" customFormat="1" ht="18.75" customHeight="1">
      <c r="A6" s="471" t="s">
        <v>12</v>
      </c>
      <c r="B6" s="472" t="s">
        <v>60</v>
      </c>
      <c r="C6" s="487" t="s">
        <v>72</v>
      </c>
      <c r="D6" s="486" t="s">
        <v>14</v>
      </c>
      <c r="E6" s="486" t="s">
        <v>423</v>
      </c>
      <c r="F6" s="491" t="s">
        <v>15</v>
      </c>
      <c r="G6" s="484" t="s">
        <v>182</v>
      </c>
      <c r="I6" s="320" t="s">
        <v>16</v>
      </c>
      <c r="J6" s="321"/>
      <c r="K6" s="321"/>
      <c r="L6" s="321"/>
      <c r="M6" s="321"/>
      <c r="N6" s="321"/>
      <c r="O6" s="321"/>
      <c r="P6" s="322"/>
      <c r="T6" s="308">
        <v>41774</v>
      </c>
      <c r="U6" s="306">
        <v>95</v>
      </c>
    </row>
    <row r="7" spans="1:21" ht="26.25" customHeight="1">
      <c r="A7" s="471"/>
      <c r="B7" s="473"/>
      <c r="C7" s="487"/>
      <c r="D7" s="486"/>
      <c r="E7" s="486"/>
      <c r="F7" s="491"/>
      <c r="G7" s="485"/>
      <c r="H7" s="19"/>
      <c r="I7" s="50" t="s">
        <v>12</v>
      </c>
      <c r="J7" s="50" t="s">
        <v>61</v>
      </c>
      <c r="K7" s="50" t="s">
        <v>60</v>
      </c>
      <c r="L7" s="132" t="s">
        <v>13</v>
      </c>
      <c r="M7" s="133" t="s">
        <v>14</v>
      </c>
      <c r="N7" s="133" t="s">
        <v>423</v>
      </c>
      <c r="O7" s="174" t="s">
        <v>15</v>
      </c>
      <c r="P7" s="50" t="s">
        <v>27</v>
      </c>
      <c r="T7" s="308">
        <v>41834</v>
      </c>
      <c r="U7" s="306">
        <v>94</v>
      </c>
    </row>
    <row r="8" spans="1:21" s="18" customFormat="1" ht="33.75" customHeight="1">
      <c r="A8" s="22">
        <v>1</v>
      </c>
      <c r="B8" s="335">
        <v>717</v>
      </c>
      <c r="C8" s="25">
        <v>33604</v>
      </c>
      <c r="D8" s="327" t="s">
        <v>488</v>
      </c>
      <c r="E8" s="328" t="s">
        <v>484</v>
      </c>
      <c r="F8" s="175">
        <v>40160</v>
      </c>
      <c r="G8" s="333">
        <v>8</v>
      </c>
      <c r="H8" s="21"/>
      <c r="I8" s="22">
        <v>1</v>
      </c>
      <c r="J8" s="23" t="s">
        <v>184</v>
      </c>
      <c r="K8" s="333">
        <f>IF(ISERROR(VLOOKUP(J8,'KAYIT LİSTESİ'!$B$4:$H$1183,2,0)),"",(VLOOKUP(J8,'KAYIT LİSTESİ'!$B$4:$H$1183,2,0)))</f>
      </c>
      <c r="L8" s="25">
        <f>IF(ISERROR(VLOOKUP(J8,'KAYIT LİSTESİ'!$B$4:$H$1183,4,0)),"",(VLOOKUP(J8,'KAYIT LİSTESİ'!$B$4:$H$1183,4,0)))</f>
      </c>
      <c r="M8" s="51">
        <f>IF(ISERROR(VLOOKUP(J8,'KAYIT LİSTESİ'!$B$4:$H$1183,5,0)),"",(VLOOKUP(J8,'KAYIT LİSTESİ'!$B$4:$H$1183,5,0)))</f>
      </c>
      <c r="N8" s="51">
        <f>IF(ISERROR(VLOOKUP(J8,'KAYIT LİSTESİ'!$B$4:$H$1183,6,0)),"",(VLOOKUP(J8,'KAYIT LİSTESİ'!$B$4:$H$1183,6,0)))</f>
      </c>
      <c r="O8" s="175"/>
      <c r="P8" s="24"/>
      <c r="T8" s="308">
        <v>41894</v>
      </c>
      <c r="U8" s="306">
        <v>93</v>
      </c>
    </row>
    <row r="9" spans="1:21" s="18" customFormat="1" ht="33.75" customHeight="1">
      <c r="A9" s="22">
        <v>2</v>
      </c>
      <c r="B9" s="335">
        <v>690</v>
      </c>
      <c r="C9" s="25">
        <v>33013</v>
      </c>
      <c r="D9" s="327" t="s">
        <v>434</v>
      </c>
      <c r="E9" s="328" t="s">
        <v>431</v>
      </c>
      <c r="F9" s="175">
        <v>40680</v>
      </c>
      <c r="G9" s="333">
        <v>7</v>
      </c>
      <c r="H9" s="21"/>
      <c r="I9" s="22">
        <v>2</v>
      </c>
      <c r="J9" s="23" t="s">
        <v>185</v>
      </c>
      <c r="K9" s="333">
        <f>IF(ISERROR(VLOOKUP(J9,'KAYIT LİSTESİ'!$B$4:$H$1183,2,0)),"",(VLOOKUP(J9,'KAYIT LİSTESİ'!$B$4:$H$1183,2,0)))</f>
      </c>
      <c r="L9" s="25">
        <f>IF(ISERROR(VLOOKUP(J9,'KAYIT LİSTESİ'!$B$4:$H$1183,4,0)),"",(VLOOKUP(J9,'KAYIT LİSTESİ'!$B$4:$H$1183,4,0)))</f>
      </c>
      <c r="M9" s="51">
        <f>IF(ISERROR(VLOOKUP(J9,'KAYIT LİSTESİ'!$B$4:$H$1183,5,0)),"",(VLOOKUP(J9,'KAYIT LİSTESİ'!$B$4:$H$1183,5,0)))</f>
      </c>
      <c r="N9" s="51">
        <f>IF(ISERROR(VLOOKUP(J9,'KAYIT LİSTESİ'!$B$4:$H$1183,6,0)),"",(VLOOKUP(J9,'KAYIT LİSTESİ'!$B$4:$H$1183,6,0)))</f>
      </c>
      <c r="O9" s="175"/>
      <c r="P9" s="24"/>
      <c r="T9" s="308">
        <v>41954</v>
      </c>
      <c r="U9" s="306">
        <v>92</v>
      </c>
    </row>
    <row r="10" spans="1:21" s="18" customFormat="1" ht="33.75" customHeight="1">
      <c r="A10" s="22">
        <v>3</v>
      </c>
      <c r="B10" s="335">
        <v>719</v>
      </c>
      <c r="C10" s="25">
        <v>32332</v>
      </c>
      <c r="D10" s="327" t="s">
        <v>505</v>
      </c>
      <c r="E10" s="328" t="s">
        <v>501</v>
      </c>
      <c r="F10" s="175">
        <v>40993</v>
      </c>
      <c r="G10" s="333">
        <v>6</v>
      </c>
      <c r="H10" s="21"/>
      <c r="I10" s="22">
        <v>3</v>
      </c>
      <c r="J10" s="23" t="s">
        <v>186</v>
      </c>
      <c r="K10" s="333">
        <f>IF(ISERROR(VLOOKUP(J10,'KAYIT LİSTESİ'!$B$4:$H$1183,2,0)),"",(VLOOKUP(J10,'KAYIT LİSTESİ'!$B$4:$H$1183,2,0)))</f>
        <v>717</v>
      </c>
      <c r="L10" s="25">
        <f>IF(ISERROR(VLOOKUP(J10,'KAYIT LİSTESİ'!$B$4:$H$1183,4,0)),"",(VLOOKUP(J10,'KAYIT LİSTESİ'!$B$4:$H$1183,4,0)))</f>
        <v>33604</v>
      </c>
      <c r="M10" s="51" t="str">
        <f>IF(ISERROR(VLOOKUP(J10,'KAYIT LİSTESİ'!$B$4:$H$1183,5,0)),"",(VLOOKUP(J10,'KAYIT LİSTESİ'!$B$4:$H$1183,5,0)))</f>
        <v>ŞEREF DİRLİ</v>
      </c>
      <c r="N10" s="51" t="str">
        <f>IF(ISERROR(VLOOKUP(J10,'KAYIT LİSTESİ'!$B$4:$H$1183,6,0)),"",(VLOOKUP(J10,'KAYIT LİSTESİ'!$B$4:$H$1183,6,0)))</f>
        <v>MERSİN-MESKİ SPOR</v>
      </c>
      <c r="O10" s="175"/>
      <c r="P10" s="24"/>
      <c r="T10" s="308">
        <v>42014</v>
      </c>
      <c r="U10" s="306">
        <v>91</v>
      </c>
    </row>
    <row r="11" spans="1:21" s="18" customFormat="1" ht="33.75" customHeight="1">
      <c r="A11" s="22">
        <v>4</v>
      </c>
      <c r="B11" s="335">
        <v>743</v>
      </c>
      <c r="C11" s="25">
        <v>34582</v>
      </c>
      <c r="D11" s="327" t="s">
        <v>522</v>
      </c>
      <c r="E11" s="328" t="s">
        <v>517</v>
      </c>
      <c r="F11" s="175">
        <v>41548</v>
      </c>
      <c r="G11" s="333">
        <v>5</v>
      </c>
      <c r="H11" s="21"/>
      <c r="I11" s="22">
        <v>4</v>
      </c>
      <c r="J11" s="23" t="s">
        <v>187</v>
      </c>
      <c r="K11" s="333">
        <f>IF(ISERROR(VLOOKUP(J11,'KAYIT LİSTESİ'!$B$4:$H$1183,2,0)),"",(VLOOKUP(J11,'KAYIT LİSTESİ'!$B$4:$H$1183,2,0)))</f>
        <v>719</v>
      </c>
      <c r="L11" s="25">
        <f>IF(ISERROR(VLOOKUP(J11,'KAYIT LİSTESİ'!$B$4:$H$1183,4,0)),"",(VLOOKUP(J11,'KAYIT LİSTESİ'!$B$4:$H$1183,4,0)))</f>
        <v>32332</v>
      </c>
      <c r="M11" s="51" t="str">
        <f>IF(ISERROR(VLOOKUP(J11,'KAYIT LİSTESİ'!$B$4:$H$1183,5,0)),"",(VLOOKUP(J11,'KAYIT LİSTESİ'!$B$4:$H$1183,5,0)))</f>
        <v>ADEM BELİR</v>
      </c>
      <c r="N11" s="51" t="str">
        <f>IF(ISERROR(VLOOKUP(J11,'KAYIT LİSTESİ'!$B$4:$H$1183,6,0)),"",(VLOOKUP(J11,'KAYIT LİSTESİ'!$B$4:$H$1183,6,0)))</f>
        <v>BURSA-BURSASPOR </v>
      </c>
      <c r="O11" s="175"/>
      <c r="P11" s="24"/>
      <c r="T11" s="308">
        <v>42084</v>
      </c>
      <c r="U11" s="306">
        <v>90</v>
      </c>
    </row>
    <row r="12" spans="1:21" s="18" customFormat="1" ht="33.75" customHeight="1">
      <c r="A12" s="22">
        <v>5</v>
      </c>
      <c r="B12" s="335">
        <v>702</v>
      </c>
      <c r="C12" s="25">
        <v>32694</v>
      </c>
      <c r="D12" s="327" t="s">
        <v>472</v>
      </c>
      <c r="E12" s="328" t="s">
        <v>468</v>
      </c>
      <c r="F12" s="175">
        <v>43096</v>
      </c>
      <c r="G12" s="333">
        <v>4</v>
      </c>
      <c r="H12" s="21"/>
      <c r="I12" s="22">
        <v>5</v>
      </c>
      <c r="J12" s="23" t="s">
        <v>188</v>
      </c>
      <c r="K12" s="333">
        <f>IF(ISERROR(VLOOKUP(J12,'KAYIT LİSTESİ'!$B$4:$H$1183,2,0)),"",(VLOOKUP(J12,'KAYIT LİSTESİ'!$B$4:$H$1183,2,0)))</f>
        <v>702</v>
      </c>
      <c r="L12" s="25">
        <f>IF(ISERROR(VLOOKUP(J12,'KAYIT LİSTESİ'!$B$4:$H$1183,4,0)),"",(VLOOKUP(J12,'KAYIT LİSTESİ'!$B$4:$H$1183,4,0)))</f>
        <v>32694</v>
      </c>
      <c r="M12" s="51" t="str">
        <f>IF(ISERROR(VLOOKUP(J12,'KAYIT LİSTESİ'!$B$4:$H$1183,5,0)),"",(VLOOKUP(J12,'KAYIT LİSTESİ'!$B$4:$H$1183,5,0)))</f>
        <v>MUSTAFA MAVİLİ</v>
      </c>
      <c r="N12" s="51" t="str">
        <f>IF(ISERROR(VLOOKUP(J12,'KAYIT LİSTESİ'!$B$4:$H$1183,6,0)),"",(VLOOKUP(J12,'KAYIT LİSTESİ'!$B$4:$H$1183,6,0)))</f>
        <v>ANKARA-JANDARMA GÜCÜ</v>
      </c>
      <c r="O12" s="175"/>
      <c r="P12" s="24"/>
      <c r="T12" s="308">
        <v>42154</v>
      </c>
      <c r="U12" s="306">
        <v>89</v>
      </c>
    </row>
    <row r="13" spans="1:21" s="18" customFormat="1" ht="33.75" customHeight="1">
      <c r="A13" s="22"/>
      <c r="B13" s="335"/>
      <c r="C13" s="25"/>
      <c r="D13" s="327"/>
      <c r="E13" s="328"/>
      <c r="F13" s="175"/>
      <c r="G13" s="333"/>
      <c r="H13" s="21"/>
      <c r="I13" s="22">
        <v>6</v>
      </c>
      <c r="J13" s="23" t="s">
        <v>189</v>
      </c>
      <c r="K13" s="333">
        <f>IF(ISERROR(VLOOKUP(J13,'KAYIT LİSTESİ'!$B$4:$H$1183,2,0)),"",(VLOOKUP(J13,'KAYIT LİSTESİ'!$B$4:$H$1183,2,0)))</f>
        <v>690</v>
      </c>
      <c r="L13" s="25">
        <f>IF(ISERROR(VLOOKUP(J13,'KAYIT LİSTESİ'!$B$4:$H$1183,4,0)),"",(VLOOKUP(J13,'KAYIT LİSTESİ'!$B$4:$H$1183,4,0)))</f>
        <v>33013</v>
      </c>
      <c r="M13" s="51" t="str">
        <f>IF(ISERROR(VLOOKUP(J13,'KAYIT LİSTESİ'!$B$4:$H$1183,5,0)),"",(VLOOKUP(J13,'KAYIT LİSTESİ'!$B$4:$H$1183,5,0)))</f>
        <v>OZAN DEMİR</v>
      </c>
      <c r="N13" s="51" t="str">
        <f>IF(ISERROR(VLOOKUP(J13,'KAYIT LİSTESİ'!$B$4:$H$1183,6,0)),"",(VLOOKUP(J13,'KAYIT LİSTESİ'!$B$4:$H$1183,6,0)))</f>
        <v>İSTANBUL-ÜSKÜDAR BLD.SP.</v>
      </c>
      <c r="O13" s="175"/>
      <c r="P13" s="24"/>
      <c r="T13" s="308">
        <v>42224</v>
      </c>
      <c r="U13" s="306">
        <v>88</v>
      </c>
    </row>
    <row r="14" spans="1:21" s="18" customFormat="1" ht="33.75" customHeight="1">
      <c r="A14" s="22"/>
      <c r="B14" s="335"/>
      <c r="C14" s="25"/>
      <c r="D14" s="327"/>
      <c r="E14" s="328"/>
      <c r="F14" s="175"/>
      <c r="G14" s="333"/>
      <c r="H14" s="21"/>
      <c r="I14" s="22">
        <v>7</v>
      </c>
      <c r="J14" s="23" t="s">
        <v>190</v>
      </c>
      <c r="K14" s="333">
        <f>IF(ISERROR(VLOOKUP(J14,'KAYIT LİSTESİ'!$B$4:$H$1183,2,0)),"",(VLOOKUP(J14,'KAYIT LİSTESİ'!$B$4:$H$1183,2,0)))</f>
        <v>743</v>
      </c>
      <c r="L14" s="25">
        <f>IF(ISERROR(VLOOKUP(J14,'KAYIT LİSTESİ'!$B$4:$H$1183,4,0)),"",(VLOOKUP(J14,'KAYIT LİSTESİ'!$B$4:$H$1183,4,0)))</f>
        <v>34582</v>
      </c>
      <c r="M14" s="51" t="str">
        <f>IF(ISERROR(VLOOKUP(J14,'KAYIT LİSTESİ'!$B$4:$H$1183,5,0)),"",(VLOOKUP(J14,'KAYIT LİSTESİ'!$B$4:$H$1183,5,0)))</f>
        <v>HAKAN ÇEÇEN</v>
      </c>
      <c r="N14" s="51" t="str">
        <f>IF(ISERROR(VLOOKUP(J14,'KAYIT LİSTESİ'!$B$4:$H$1183,6,0)),"",(VLOOKUP(J14,'KAYIT LİSTESİ'!$B$4:$H$1183,6,0)))</f>
        <v>KOCAELİ-DARICA BELEDİYE SP.</v>
      </c>
      <c r="O14" s="175"/>
      <c r="P14" s="24"/>
      <c r="T14" s="308">
        <v>42294</v>
      </c>
      <c r="U14" s="306">
        <v>87</v>
      </c>
    </row>
    <row r="15" spans="1:21" s="18" customFormat="1" ht="33.75" customHeight="1">
      <c r="A15" s="22"/>
      <c r="B15" s="335"/>
      <c r="C15" s="25"/>
      <c r="D15" s="327"/>
      <c r="E15" s="328"/>
      <c r="F15" s="175"/>
      <c r="G15" s="333"/>
      <c r="H15" s="21"/>
      <c r="I15" s="22">
        <v>8</v>
      </c>
      <c r="J15" s="23" t="s">
        <v>191</v>
      </c>
      <c r="K15" s="333">
        <f>IF(ISERROR(VLOOKUP(J15,'KAYIT LİSTESİ'!$B$4:$H$1183,2,0)),"",(VLOOKUP(J15,'KAYIT LİSTESİ'!$B$4:$H$1183,2,0)))</f>
      </c>
      <c r="L15" s="25">
        <f>IF(ISERROR(VLOOKUP(J15,'KAYIT LİSTESİ'!$B$4:$H$1183,4,0)),"",(VLOOKUP(J15,'KAYIT LİSTESİ'!$B$4:$H$1183,4,0)))</f>
      </c>
      <c r="M15" s="51">
        <f>IF(ISERROR(VLOOKUP(J15,'KAYIT LİSTESİ'!$B$4:$H$1183,5,0)),"",(VLOOKUP(J15,'KAYIT LİSTESİ'!$B$4:$H$1183,5,0)))</f>
      </c>
      <c r="N15" s="51">
        <f>IF(ISERROR(VLOOKUP(J15,'KAYIT LİSTESİ'!$B$4:$H$1183,6,0)),"",(VLOOKUP(J15,'KAYIT LİSTESİ'!$B$4:$H$1183,6,0)))</f>
      </c>
      <c r="O15" s="175"/>
      <c r="P15" s="24"/>
      <c r="T15" s="308">
        <v>42364</v>
      </c>
      <c r="U15" s="306">
        <v>86</v>
      </c>
    </row>
    <row r="16" spans="1:21" s="18" customFormat="1" ht="33.75" customHeight="1">
      <c r="A16" s="22"/>
      <c r="B16" s="335"/>
      <c r="C16" s="25"/>
      <c r="D16" s="327"/>
      <c r="E16" s="328"/>
      <c r="F16" s="175"/>
      <c r="G16" s="333"/>
      <c r="H16" s="21"/>
      <c r="I16" s="22">
        <v>9</v>
      </c>
      <c r="J16" s="23" t="s">
        <v>192</v>
      </c>
      <c r="K16" s="333">
        <f>IF(ISERROR(VLOOKUP(J16,'KAYIT LİSTESİ'!$B$4:$H$1183,2,0)),"",(VLOOKUP(J16,'KAYIT LİSTESİ'!$B$4:$H$1183,2,0)))</f>
      </c>
      <c r="L16" s="25">
        <f>IF(ISERROR(VLOOKUP(J16,'KAYIT LİSTESİ'!$B$4:$H$1183,4,0)),"",(VLOOKUP(J16,'KAYIT LİSTESİ'!$B$4:$H$1183,4,0)))</f>
      </c>
      <c r="M16" s="51">
        <f>IF(ISERROR(VLOOKUP(J16,'KAYIT LİSTESİ'!$B$4:$H$1183,5,0)),"",(VLOOKUP(J16,'KAYIT LİSTESİ'!$B$4:$H$1183,5,0)))</f>
      </c>
      <c r="N16" s="51">
        <f>IF(ISERROR(VLOOKUP(J16,'KAYIT LİSTESİ'!$B$4:$H$1183,6,0)),"",(VLOOKUP(J16,'KAYIT LİSTESİ'!$B$4:$H$1183,6,0)))</f>
      </c>
      <c r="O16" s="175"/>
      <c r="P16" s="24"/>
      <c r="T16" s="308">
        <v>42434</v>
      </c>
      <c r="U16" s="306">
        <v>85</v>
      </c>
    </row>
    <row r="17" spans="1:21" s="18" customFormat="1" ht="33.75" customHeight="1">
      <c r="A17" s="22"/>
      <c r="B17" s="335"/>
      <c r="C17" s="25"/>
      <c r="D17" s="327"/>
      <c r="E17" s="328"/>
      <c r="F17" s="175"/>
      <c r="G17" s="333"/>
      <c r="H17" s="21"/>
      <c r="I17" s="22">
        <v>10</v>
      </c>
      <c r="J17" s="23" t="s">
        <v>193</v>
      </c>
      <c r="K17" s="333">
        <f>IF(ISERROR(VLOOKUP(J17,'KAYIT LİSTESİ'!$B$4:$H$1183,2,0)),"",(VLOOKUP(J17,'KAYIT LİSTESİ'!$B$4:$H$1183,2,0)))</f>
      </c>
      <c r="L17" s="25">
        <f>IF(ISERROR(VLOOKUP(J17,'KAYIT LİSTESİ'!$B$4:$H$1183,4,0)),"",(VLOOKUP(J17,'KAYIT LİSTESİ'!$B$4:$H$1183,4,0)))</f>
      </c>
      <c r="M17" s="51">
        <f>IF(ISERROR(VLOOKUP(J17,'KAYIT LİSTESİ'!$B$4:$H$1183,5,0)),"",(VLOOKUP(J17,'KAYIT LİSTESİ'!$B$4:$H$1183,5,0)))</f>
      </c>
      <c r="N17" s="51">
        <f>IF(ISERROR(VLOOKUP(J17,'KAYIT LİSTESİ'!$B$4:$H$1183,6,0)),"",(VLOOKUP(J17,'KAYIT LİSTESİ'!$B$4:$H$1183,6,0)))</f>
      </c>
      <c r="O17" s="175"/>
      <c r="P17" s="24"/>
      <c r="T17" s="308">
        <v>42504</v>
      </c>
      <c r="U17" s="306">
        <v>84</v>
      </c>
    </row>
    <row r="18" spans="1:21" s="18" customFormat="1" ht="33.75" customHeight="1">
      <c r="A18" s="22"/>
      <c r="B18" s="335"/>
      <c r="C18" s="25"/>
      <c r="D18" s="327"/>
      <c r="E18" s="328"/>
      <c r="F18" s="175"/>
      <c r="G18" s="333"/>
      <c r="H18" s="21"/>
      <c r="I18" s="22">
        <v>11</v>
      </c>
      <c r="J18" s="23" t="s">
        <v>194</v>
      </c>
      <c r="K18" s="333">
        <f>IF(ISERROR(VLOOKUP(J18,'KAYIT LİSTESİ'!$B$4:$H$1183,2,0)),"",(VLOOKUP(J18,'KAYIT LİSTESİ'!$B$4:$H$1183,2,0)))</f>
      </c>
      <c r="L18" s="25">
        <f>IF(ISERROR(VLOOKUP(J18,'KAYIT LİSTESİ'!$B$4:$H$1183,4,0)),"",(VLOOKUP(J18,'KAYIT LİSTESİ'!$B$4:$H$1183,4,0)))</f>
      </c>
      <c r="M18" s="51">
        <f>IF(ISERROR(VLOOKUP(J18,'KAYIT LİSTESİ'!$B$4:$H$1183,5,0)),"",(VLOOKUP(J18,'KAYIT LİSTESİ'!$B$4:$H$1183,5,0)))</f>
      </c>
      <c r="N18" s="51">
        <f>IF(ISERROR(VLOOKUP(J18,'KAYIT LİSTESİ'!$B$4:$H$1183,6,0)),"",(VLOOKUP(J18,'KAYIT LİSTESİ'!$B$4:$H$1183,6,0)))</f>
      </c>
      <c r="O18" s="175"/>
      <c r="P18" s="24"/>
      <c r="T18" s="308">
        <v>42574</v>
      </c>
      <c r="U18" s="306">
        <v>83</v>
      </c>
    </row>
    <row r="19" spans="1:21" s="18" customFormat="1" ht="33.75" customHeight="1">
      <c r="A19" s="22"/>
      <c r="B19" s="335"/>
      <c r="C19" s="25"/>
      <c r="D19" s="327"/>
      <c r="E19" s="328"/>
      <c r="F19" s="175"/>
      <c r="G19" s="333"/>
      <c r="H19" s="21"/>
      <c r="I19" s="22">
        <v>12</v>
      </c>
      <c r="J19" s="23" t="s">
        <v>195</v>
      </c>
      <c r="K19" s="333">
        <f>IF(ISERROR(VLOOKUP(J19,'KAYIT LİSTESİ'!$B$4:$H$1183,2,0)),"",(VLOOKUP(J19,'KAYIT LİSTESİ'!$B$4:$H$1183,2,0)))</f>
      </c>
      <c r="L19" s="25">
        <f>IF(ISERROR(VLOOKUP(J19,'KAYIT LİSTESİ'!$B$4:$H$1183,4,0)),"",(VLOOKUP(J19,'KAYIT LİSTESİ'!$B$4:$H$1183,4,0)))</f>
      </c>
      <c r="M19" s="51">
        <f>IF(ISERROR(VLOOKUP(J19,'KAYIT LİSTESİ'!$B$4:$H$1183,5,0)),"",(VLOOKUP(J19,'KAYIT LİSTESİ'!$B$4:$H$1183,5,0)))</f>
      </c>
      <c r="N19" s="51">
        <f>IF(ISERROR(VLOOKUP(J19,'KAYIT LİSTESİ'!$B$4:$H$1183,6,0)),"",(VLOOKUP(J19,'KAYIT LİSTESİ'!$B$4:$H$1183,6,0)))</f>
      </c>
      <c r="O19" s="175"/>
      <c r="P19" s="24"/>
      <c r="T19" s="308">
        <v>42654</v>
      </c>
      <c r="U19" s="306">
        <v>82</v>
      </c>
    </row>
    <row r="20" spans="1:21" s="18" customFormat="1" ht="33.75" customHeight="1">
      <c r="A20" s="22"/>
      <c r="B20" s="335"/>
      <c r="C20" s="25"/>
      <c r="D20" s="327"/>
      <c r="E20" s="328"/>
      <c r="F20" s="175"/>
      <c r="G20" s="333"/>
      <c r="H20" s="21"/>
      <c r="I20" s="320" t="s">
        <v>17</v>
      </c>
      <c r="J20" s="321"/>
      <c r="K20" s="321"/>
      <c r="L20" s="321"/>
      <c r="M20" s="321"/>
      <c r="N20" s="321"/>
      <c r="O20" s="321"/>
      <c r="P20" s="322"/>
      <c r="T20" s="308">
        <v>42734</v>
      </c>
      <c r="U20" s="306">
        <v>81</v>
      </c>
    </row>
    <row r="21" spans="1:21" s="18" customFormat="1" ht="33.75" customHeight="1">
      <c r="A21" s="22"/>
      <c r="B21" s="335"/>
      <c r="C21" s="25"/>
      <c r="D21" s="327"/>
      <c r="E21" s="328"/>
      <c r="F21" s="175"/>
      <c r="G21" s="333"/>
      <c r="H21" s="21"/>
      <c r="I21" s="50" t="s">
        <v>12</v>
      </c>
      <c r="J21" s="50" t="s">
        <v>61</v>
      </c>
      <c r="K21" s="50" t="s">
        <v>60</v>
      </c>
      <c r="L21" s="132" t="s">
        <v>13</v>
      </c>
      <c r="M21" s="133" t="s">
        <v>14</v>
      </c>
      <c r="N21" s="133" t="s">
        <v>423</v>
      </c>
      <c r="O21" s="174" t="s">
        <v>15</v>
      </c>
      <c r="P21" s="50" t="s">
        <v>27</v>
      </c>
      <c r="T21" s="308">
        <v>42814</v>
      </c>
      <c r="U21" s="306">
        <v>80</v>
      </c>
    </row>
    <row r="22" spans="1:21" s="18" customFormat="1" ht="33.75" customHeight="1">
      <c r="A22" s="22"/>
      <c r="B22" s="335"/>
      <c r="C22" s="25"/>
      <c r="D22" s="327"/>
      <c r="E22" s="328"/>
      <c r="F22" s="175"/>
      <c r="G22" s="333"/>
      <c r="H22" s="21"/>
      <c r="I22" s="22">
        <v>1</v>
      </c>
      <c r="J22" s="23" t="s">
        <v>196</v>
      </c>
      <c r="K22" s="333">
        <f>IF(ISERROR(VLOOKUP(J22,'KAYIT LİSTESİ'!$B$4:$H$1183,2,0)),"",(VLOOKUP(J22,'KAYIT LİSTESİ'!$B$4:$H$1183,2,0)))</f>
      </c>
      <c r="L22" s="25">
        <f>IF(ISERROR(VLOOKUP(J22,'KAYIT LİSTESİ'!$B$4:$H$1183,4,0)),"",(VLOOKUP(J22,'KAYIT LİSTESİ'!$B$4:$H$1183,4,0)))</f>
      </c>
      <c r="M22" s="51">
        <f>IF(ISERROR(VLOOKUP(J22,'KAYIT LİSTESİ'!$B$4:$H$1183,5,0)),"",(VLOOKUP(J22,'KAYIT LİSTESİ'!$B$4:$H$1183,5,0)))</f>
      </c>
      <c r="N22" s="51">
        <f>IF(ISERROR(VLOOKUP(J22,'KAYIT LİSTESİ'!$B$4:$H$1183,6,0)),"",(VLOOKUP(J22,'KAYIT LİSTESİ'!$B$4:$H$1183,6,0)))</f>
      </c>
      <c r="O22" s="175"/>
      <c r="P22" s="24"/>
      <c r="T22" s="308">
        <v>42894</v>
      </c>
      <c r="U22" s="306">
        <v>79</v>
      </c>
    </row>
    <row r="23" spans="1:21" s="18" customFormat="1" ht="33.75" customHeight="1">
      <c r="A23" s="22"/>
      <c r="B23" s="335"/>
      <c r="C23" s="25"/>
      <c r="D23" s="327"/>
      <c r="E23" s="328"/>
      <c r="F23" s="175"/>
      <c r="G23" s="333"/>
      <c r="H23" s="21"/>
      <c r="I23" s="22">
        <v>2</v>
      </c>
      <c r="J23" s="23" t="s">
        <v>197</v>
      </c>
      <c r="K23" s="333">
        <f>IF(ISERROR(VLOOKUP(J23,'KAYIT LİSTESİ'!$B$4:$H$1183,2,0)),"",(VLOOKUP(J23,'KAYIT LİSTESİ'!$B$4:$H$1183,2,0)))</f>
      </c>
      <c r="L23" s="25">
        <f>IF(ISERROR(VLOOKUP(J23,'KAYIT LİSTESİ'!$B$4:$H$1183,4,0)),"",(VLOOKUP(J23,'KAYIT LİSTESİ'!$B$4:$H$1183,4,0)))</f>
      </c>
      <c r="M23" s="51">
        <f>IF(ISERROR(VLOOKUP(J23,'KAYIT LİSTESİ'!$B$4:$H$1183,5,0)),"",(VLOOKUP(J23,'KAYIT LİSTESİ'!$B$4:$H$1183,5,0)))</f>
      </c>
      <c r="N23" s="51">
        <f>IF(ISERROR(VLOOKUP(J23,'KAYIT LİSTESİ'!$B$4:$H$1183,6,0)),"",(VLOOKUP(J23,'KAYIT LİSTESİ'!$B$4:$H$1183,6,0)))</f>
      </c>
      <c r="O23" s="175"/>
      <c r="P23" s="24"/>
      <c r="T23" s="308">
        <v>42974</v>
      </c>
      <c r="U23" s="306">
        <v>78</v>
      </c>
    </row>
    <row r="24" spans="1:21" s="18" customFormat="1" ht="33.75" customHeight="1">
      <c r="A24" s="22"/>
      <c r="B24" s="335"/>
      <c r="C24" s="25"/>
      <c r="D24" s="327"/>
      <c r="E24" s="328"/>
      <c r="F24" s="175"/>
      <c r="G24" s="333"/>
      <c r="H24" s="21"/>
      <c r="I24" s="22">
        <v>3</v>
      </c>
      <c r="J24" s="23" t="s">
        <v>198</v>
      </c>
      <c r="K24" s="333">
        <f>IF(ISERROR(VLOOKUP(J24,'KAYIT LİSTESİ'!$B$4:$H$1183,2,0)),"",(VLOOKUP(J24,'KAYIT LİSTESİ'!$B$4:$H$1183,2,0)))</f>
      </c>
      <c r="L24" s="25">
        <f>IF(ISERROR(VLOOKUP(J24,'KAYIT LİSTESİ'!$B$4:$H$1183,4,0)),"",(VLOOKUP(J24,'KAYIT LİSTESİ'!$B$4:$H$1183,4,0)))</f>
      </c>
      <c r="M24" s="51">
        <f>IF(ISERROR(VLOOKUP(J24,'KAYIT LİSTESİ'!$B$4:$H$1183,5,0)),"",(VLOOKUP(J24,'KAYIT LİSTESİ'!$B$4:$H$1183,5,0)))</f>
      </c>
      <c r="N24" s="51">
        <f>IF(ISERROR(VLOOKUP(J24,'KAYIT LİSTESİ'!$B$4:$H$1183,6,0)),"",(VLOOKUP(J24,'KAYIT LİSTESİ'!$B$4:$H$1183,6,0)))</f>
      </c>
      <c r="O24" s="175"/>
      <c r="P24" s="24"/>
      <c r="T24" s="308">
        <v>43054</v>
      </c>
      <c r="U24" s="306">
        <v>77</v>
      </c>
    </row>
    <row r="25" spans="1:21" s="18" customFormat="1" ht="33.75" customHeight="1">
      <c r="A25" s="22"/>
      <c r="B25" s="335"/>
      <c r="C25" s="25"/>
      <c r="D25" s="327"/>
      <c r="E25" s="328"/>
      <c r="F25" s="175"/>
      <c r="G25" s="333"/>
      <c r="H25" s="21"/>
      <c r="I25" s="22">
        <v>4</v>
      </c>
      <c r="J25" s="23" t="s">
        <v>199</v>
      </c>
      <c r="K25" s="333">
        <f>IF(ISERROR(VLOOKUP(J25,'KAYIT LİSTESİ'!$B$4:$H$1183,2,0)),"",(VLOOKUP(J25,'KAYIT LİSTESİ'!$B$4:$H$1183,2,0)))</f>
      </c>
      <c r="L25" s="25">
        <f>IF(ISERROR(VLOOKUP(J25,'KAYIT LİSTESİ'!$B$4:$H$1183,4,0)),"",(VLOOKUP(J25,'KAYIT LİSTESİ'!$B$4:$H$1183,4,0)))</f>
      </c>
      <c r="M25" s="51">
        <f>IF(ISERROR(VLOOKUP(J25,'KAYIT LİSTESİ'!$B$4:$H$1183,5,0)),"",(VLOOKUP(J25,'KAYIT LİSTESİ'!$B$4:$H$1183,5,0)))</f>
      </c>
      <c r="N25" s="51">
        <f>IF(ISERROR(VLOOKUP(J25,'KAYIT LİSTESİ'!$B$4:$H$1183,6,0)),"",(VLOOKUP(J25,'KAYIT LİSTESİ'!$B$4:$H$1183,6,0)))</f>
      </c>
      <c r="O25" s="175"/>
      <c r="P25" s="24"/>
      <c r="T25" s="308">
        <v>43134</v>
      </c>
      <c r="U25" s="306">
        <v>76</v>
      </c>
    </row>
    <row r="26" spans="1:21" s="18" customFormat="1" ht="33.75" customHeight="1">
      <c r="A26" s="22"/>
      <c r="B26" s="335"/>
      <c r="C26" s="25"/>
      <c r="D26" s="327"/>
      <c r="E26" s="328"/>
      <c r="F26" s="175"/>
      <c r="G26" s="333"/>
      <c r="H26" s="21"/>
      <c r="I26" s="22">
        <v>5</v>
      </c>
      <c r="J26" s="23" t="s">
        <v>200</v>
      </c>
      <c r="K26" s="333">
        <f>IF(ISERROR(VLOOKUP(J26,'KAYIT LİSTESİ'!$B$4:$H$1183,2,0)),"",(VLOOKUP(J26,'KAYIT LİSTESİ'!$B$4:$H$1183,2,0)))</f>
      </c>
      <c r="L26" s="25">
        <f>IF(ISERROR(VLOOKUP(J26,'KAYIT LİSTESİ'!$B$4:$H$1183,4,0)),"",(VLOOKUP(J26,'KAYIT LİSTESİ'!$B$4:$H$1183,4,0)))</f>
      </c>
      <c r="M26" s="51">
        <f>IF(ISERROR(VLOOKUP(J26,'KAYIT LİSTESİ'!$B$4:$H$1183,5,0)),"",(VLOOKUP(J26,'KAYIT LİSTESİ'!$B$4:$H$1183,5,0)))</f>
      </c>
      <c r="N26" s="51">
        <f>IF(ISERROR(VLOOKUP(J26,'KAYIT LİSTESİ'!$B$4:$H$1183,6,0)),"",(VLOOKUP(J26,'KAYIT LİSTESİ'!$B$4:$H$1183,6,0)))</f>
      </c>
      <c r="O26" s="175"/>
      <c r="P26" s="24"/>
      <c r="T26" s="308">
        <v>43214</v>
      </c>
      <c r="U26" s="306">
        <v>75</v>
      </c>
    </row>
    <row r="27" spans="1:21" s="18" customFormat="1" ht="33.75" customHeight="1">
      <c r="A27" s="22"/>
      <c r="B27" s="335"/>
      <c r="C27" s="25"/>
      <c r="D27" s="327"/>
      <c r="E27" s="328"/>
      <c r="F27" s="175"/>
      <c r="G27" s="333"/>
      <c r="H27" s="21"/>
      <c r="I27" s="22">
        <v>6</v>
      </c>
      <c r="J27" s="23" t="s">
        <v>201</v>
      </c>
      <c r="K27" s="333">
        <f>IF(ISERROR(VLOOKUP(J27,'KAYIT LİSTESİ'!$B$4:$H$1183,2,0)),"",(VLOOKUP(J27,'KAYIT LİSTESİ'!$B$4:$H$1183,2,0)))</f>
      </c>
      <c r="L27" s="25">
        <f>IF(ISERROR(VLOOKUP(J27,'KAYIT LİSTESİ'!$B$4:$H$1183,4,0)),"",(VLOOKUP(J27,'KAYIT LİSTESİ'!$B$4:$H$1183,4,0)))</f>
      </c>
      <c r="M27" s="51">
        <f>IF(ISERROR(VLOOKUP(J27,'KAYIT LİSTESİ'!$B$4:$H$1183,5,0)),"",(VLOOKUP(J27,'KAYIT LİSTESİ'!$B$4:$H$1183,5,0)))</f>
      </c>
      <c r="N27" s="51">
        <f>IF(ISERROR(VLOOKUP(J27,'KAYIT LİSTESİ'!$B$4:$H$1183,6,0)),"",(VLOOKUP(J27,'KAYIT LİSTESİ'!$B$4:$H$1183,6,0)))</f>
      </c>
      <c r="O27" s="175"/>
      <c r="P27" s="24"/>
      <c r="T27" s="308">
        <v>43314</v>
      </c>
      <c r="U27" s="306">
        <v>74</v>
      </c>
    </row>
    <row r="28" spans="1:21" s="18" customFormat="1" ht="33.75" customHeight="1">
      <c r="A28" s="22"/>
      <c r="B28" s="335"/>
      <c r="C28" s="25"/>
      <c r="D28" s="327"/>
      <c r="E28" s="328"/>
      <c r="F28" s="175"/>
      <c r="G28" s="333"/>
      <c r="H28" s="21"/>
      <c r="I28" s="22">
        <v>7</v>
      </c>
      <c r="J28" s="23" t="s">
        <v>202</v>
      </c>
      <c r="K28" s="333">
        <f>IF(ISERROR(VLOOKUP(J28,'KAYIT LİSTESİ'!$B$4:$H$1183,2,0)),"",(VLOOKUP(J28,'KAYIT LİSTESİ'!$B$4:$H$1183,2,0)))</f>
      </c>
      <c r="L28" s="25">
        <f>IF(ISERROR(VLOOKUP(J28,'KAYIT LİSTESİ'!$B$4:$H$1183,4,0)),"",(VLOOKUP(J28,'KAYIT LİSTESİ'!$B$4:$H$1183,4,0)))</f>
      </c>
      <c r="M28" s="51">
        <f>IF(ISERROR(VLOOKUP(J28,'KAYIT LİSTESİ'!$B$4:$H$1183,5,0)),"",(VLOOKUP(J28,'KAYIT LİSTESİ'!$B$4:$H$1183,5,0)))</f>
      </c>
      <c r="N28" s="51">
        <f>IF(ISERROR(VLOOKUP(J28,'KAYIT LİSTESİ'!$B$4:$H$1183,6,0)),"",(VLOOKUP(J28,'KAYIT LİSTESİ'!$B$4:$H$1183,6,0)))</f>
      </c>
      <c r="O28" s="175"/>
      <c r="P28" s="24"/>
      <c r="T28" s="308">
        <v>43414</v>
      </c>
      <c r="U28" s="306">
        <v>73</v>
      </c>
    </row>
    <row r="29" spans="1:21" s="18" customFormat="1" ht="33.75" customHeight="1">
      <c r="A29" s="22"/>
      <c r="B29" s="335"/>
      <c r="C29" s="25"/>
      <c r="D29" s="327"/>
      <c r="E29" s="328"/>
      <c r="F29" s="175"/>
      <c r="G29" s="333"/>
      <c r="H29" s="21"/>
      <c r="I29" s="22">
        <v>8</v>
      </c>
      <c r="J29" s="23" t="s">
        <v>203</v>
      </c>
      <c r="K29" s="333">
        <f>IF(ISERROR(VLOOKUP(J29,'KAYIT LİSTESİ'!$B$4:$H$1183,2,0)),"",(VLOOKUP(J29,'KAYIT LİSTESİ'!$B$4:$H$1183,2,0)))</f>
      </c>
      <c r="L29" s="25">
        <f>IF(ISERROR(VLOOKUP(J29,'KAYIT LİSTESİ'!$B$4:$H$1183,4,0)),"",(VLOOKUP(J29,'KAYIT LİSTESİ'!$B$4:$H$1183,4,0)))</f>
      </c>
      <c r="M29" s="51">
        <f>IF(ISERROR(VLOOKUP(J29,'KAYIT LİSTESİ'!$B$4:$H$1183,5,0)),"",(VLOOKUP(J29,'KAYIT LİSTESİ'!$B$4:$H$1183,5,0)))</f>
      </c>
      <c r="N29" s="51">
        <f>IF(ISERROR(VLOOKUP(J29,'KAYIT LİSTESİ'!$B$4:$H$1183,6,0)),"",(VLOOKUP(J29,'KAYIT LİSTESİ'!$B$4:$H$1183,6,0)))</f>
      </c>
      <c r="O29" s="175"/>
      <c r="P29" s="24"/>
      <c r="T29" s="308">
        <v>43514</v>
      </c>
      <c r="U29" s="306">
        <v>72</v>
      </c>
    </row>
    <row r="30" spans="1:21" s="18" customFormat="1" ht="33.75" customHeight="1">
      <c r="A30" s="22"/>
      <c r="B30" s="335"/>
      <c r="C30" s="25"/>
      <c r="D30" s="327"/>
      <c r="E30" s="328"/>
      <c r="F30" s="175"/>
      <c r="G30" s="333"/>
      <c r="H30" s="21"/>
      <c r="I30" s="22">
        <v>9</v>
      </c>
      <c r="J30" s="23" t="s">
        <v>204</v>
      </c>
      <c r="K30" s="333">
        <f>IF(ISERROR(VLOOKUP(J30,'KAYIT LİSTESİ'!$B$4:$H$1183,2,0)),"",(VLOOKUP(J30,'KAYIT LİSTESİ'!$B$4:$H$1183,2,0)))</f>
      </c>
      <c r="L30" s="25">
        <f>IF(ISERROR(VLOOKUP(J30,'KAYIT LİSTESİ'!$B$4:$H$1183,4,0)),"",(VLOOKUP(J30,'KAYIT LİSTESİ'!$B$4:$H$1183,4,0)))</f>
      </c>
      <c r="M30" s="51">
        <f>IF(ISERROR(VLOOKUP(J30,'KAYIT LİSTESİ'!$B$4:$H$1183,5,0)),"",(VLOOKUP(J30,'KAYIT LİSTESİ'!$B$4:$H$1183,5,0)))</f>
      </c>
      <c r="N30" s="51">
        <f>IF(ISERROR(VLOOKUP(J30,'KAYIT LİSTESİ'!$B$4:$H$1183,6,0)),"",(VLOOKUP(J30,'KAYIT LİSTESİ'!$B$4:$H$1183,6,0)))</f>
      </c>
      <c r="O30" s="175"/>
      <c r="P30" s="24"/>
      <c r="T30" s="308">
        <v>43614</v>
      </c>
      <c r="U30" s="306">
        <v>71</v>
      </c>
    </row>
    <row r="31" spans="1:21" s="18" customFormat="1" ht="33.75" customHeight="1">
      <c r="A31" s="22"/>
      <c r="B31" s="335"/>
      <c r="C31" s="25"/>
      <c r="D31" s="327"/>
      <c r="E31" s="328"/>
      <c r="F31" s="175"/>
      <c r="G31" s="333"/>
      <c r="H31" s="21"/>
      <c r="I31" s="22">
        <v>10</v>
      </c>
      <c r="J31" s="23" t="s">
        <v>205</v>
      </c>
      <c r="K31" s="333">
        <f>IF(ISERROR(VLOOKUP(J31,'KAYIT LİSTESİ'!$B$4:$H$1183,2,0)),"",(VLOOKUP(J31,'KAYIT LİSTESİ'!$B$4:$H$1183,2,0)))</f>
      </c>
      <c r="L31" s="25">
        <f>IF(ISERROR(VLOOKUP(J31,'KAYIT LİSTESİ'!$B$4:$H$1183,4,0)),"",(VLOOKUP(J31,'KAYIT LİSTESİ'!$B$4:$H$1183,4,0)))</f>
      </c>
      <c r="M31" s="51">
        <f>IF(ISERROR(VLOOKUP(J31,'KAYIT LİSTESİ'!$B$4:$H$1183,5,0)),"",(VLOOKUP(J31,'KAYIT LİSTESİ'!$B$4:$H$1183,5,0)))</f>
      </c>
      <c r="N31" s="51">
        <f>IF(ISERROR(VLOOKUP(J31,'KAYIT LİSTESİ'!$B$4:$H$1183,6,0)),"",(VLOOKUP(J31,'KAYIT LİSTESİ'!$B$4:$H$1183,6,0)))</f>
      </c>
      <c r="O31" s="175"/>
      <c r="P31" s="24"/>
      <c r="T31" s="308">
        <v>43714</v>
      </c>
      <c r="U31" s="306">
        <v>70</v>
      </c>
    </row>
    <row r="32" spans="1:21" s="18" customFormat="1" ht="33.75" customHeight="1">
      <c r="A32" s="22"/>
      <c r="B32" s="335"/>
      <c r="C32" s="25"/>
      <c r="D32" s="327"/>
      <c r="E32" s="328"/>
      <c r="F32" s="175"/>
      <c r="G32" s="333"/>
      <c r="H32" s="21"/>
      <c r="I32" s="22">
        <v>11</v>
      </c>
      <c r="J32" s="23" t="s">
        <v>206</v>
      </c>
      <c r="K32" s="333">
        <f>IF(ISERROR(VLOOKUP(J32,'KAYIT LİSTESİ'!$B$4:$H$1183,2,0)),"",(VLOOKUP(J32,'KAYIT LİSTESİ'!$B$4:$H$1183,2,0)))</f>
      </c>
      <c r="L32" s="25">
        <f>IF(ISERROR(VLOOKUP(J32,'KAYIT LİSTESİ'!$B$4:$H$1183,4,0)),"",(VLOOKUP(J32,'KAYIT LİSTESİ'!$B$4:$H$1183,4,0)))</f>
      </c>
      <c r="M32" s="51">
        <f>IF(ISERROR(VLOOKUP(J32,'KAYIT LİSTESİ'!$B$4:$H$1183,5,0)),"",(VLOOKUP(J32,'KAYIT LİSTESİ'!$B$4:$H$1183,5,0)))</f>
      </c>
      <c r="N32" s="51">
        <f>IF(ISERROR(VLOOKUP(J32,'KAYIT LİSTESİ'!$B$4:$H$1183,6,0)),"",(VLOOKUP(J32,'KAYIT LİSTESİ'!$B$4:$H$1183,6,0)))</f>
      </c>
      <c r="O32" s="175"/>
      <c r="P32" s="24"/>
      <c r="T32" s="308">
        <v>43834</v>
      </c>
      <c r="U32" s="306">
        <v>69</v>
      </c>
    </row>
    <row r="33" spans="1:21" s="18" customFormat="1" ht="33.75" customHeight="1">
      <c r="A33" s="22"/>
      <c r="B33" s="335"/>
      <c r="C33" s="25"/>
      <c r="D33" s="327"/>
      <c r="E33" s="328"/>
      <c r="F33" s="175"/>
      <c r="G33" s="333"/>
      <c r="H33" s="21"/>
      <c r="I33" s="22">
        <v>12</v>
      </c>
      <c r="J33" s="23" t="s">
        <v>207</v>
      </c>
      <c r="K33" s="333">
        <f>IF(ISERROR(VLOOKUP(J33,'KAYIT LİSTESİ'!$B$4:$H$1183,2,0)),"",(VLOOKUP(J33,'KAYIT LİSTESİ'!$B$4:$H$1183,2,0)))</f>
      </c>
      <c r="L33" s="25">
        <f>IF(ISERROR(VLOOKUP(J33,'KAYIT LİSTESİ'!$B$4:$H$1183,4,0)),"",(VLOOKUP(J33,'KAYIT LİSTESİ'!$B$4:$H$1183,4,0)))</f>
      </c>
      <c r="M33" s="51">
        <f>IF(ISERROR(VLOOKUP(J33,'KAYIT LİSTESİ'!$B$4:$H$1183,5,0)),"",(VLOOKUP(J33,'KAYIT LİSTESİ'!$B$4:$H$1183,5,0)))</f>
      </c>
      <c r="N33" s="51">
        <f>IF(ISERROR(VLOOKUP(J33,'KAYIT LİSTESİ'!$B$4:$H$1183,6,0)),"",(VLOOKUP(J33,'KAYIT LİSTESİ'!$B$4:$H$1183,6,0)))</f>
      </c>
      <c r="O33" s="175"/>
      <c r="P33" s="24"/>
      <c r="T33" s="308">
        <v>43954</v>
      </c>
      <c r="U33" s="306">
        <v>68</v>
      </c>
    </row>
    <row r="34" spans="1:21" s="18" customFormat="1" ht="33.75" customHeight="1">
      <c r="A34" s="22"/>
      <c r="B34" s="335"/>
      <c r="C34" s="25"/>
      <c r="D34" s="327"/>
      <c r="E34" s="328"/>
      <c r="F34" s="175"/>
      <c r="G34" s="333"/>
      <c r="H34" s="21"/>
      <c r="I34" s="320" t="s">
        <v>18</v>
      </c>
      <c r="J34" s="321"/>
      <c r="K34" s="321"/>
      <c r="L34" s="321"/>
      <c r="M34" s="321"/>
      <c r="N34" s="321"/>
      <c r="O34" s="321"/>
      <c r="P34" s="322"/>
      <c r="T34" s="308">
        <v>44074</v>
      </c>
      <c r="U34" s="306">
        <v>67</v>
      </c>
    </row>
    <row r="35" spans="1:21" s="18" customFormat="1" ht="33.75" customHeight="1">
      <c r="A35" s="22"/>
      <c r="B35" s="335"/>
      <c r="C35" s="25"/>
      <c r="D35" s="327"/>
      <c r="E35" s="328"/>
      <c r="F35" s="175"/>
      <c r="G35" s="333"/>
      <c r="H35" s="21"/>
      <c r="I35" s="50" t="s">
        <v>12</v>
      </c>
      <c r="J35" s="50" t="s">
        <v>61</v>
      </c>
      <c r="K35" s="50" t="s">
        <v>60</v>
      </c>
      <c r="L35" s="132" t="s">
        <v>13</v>
      </c>
      <c r="M35" s="133" t="s">
        <v>14</v>
      </c>
      <c r="N35" s="133" t="s">
        <v>423</v>
      </c>
      <c r="O35" s="174" t="s">
        <v>15</v>
      </c>
      <c r="P35" s="50" t="s">
        <v>27</v>
      </c>
      <c r="T35" s="308">
        <v>44194</v>
      </c>
      <c r="U35" s="306">
        <v>66</v>
      </c>
    </row>
    <row r="36" spans="1:21" s="18" customFormat="1" ht="33.75" customHeight="1">
      <c r="A36" s="22"/>
      <c r="B36" s="335"/>
      <c r="C36" s="25"/>
      <c r="D36" s="327"/>
      <c r="E36" s="328"/>
      <c r="F36" s="175"/>
      <c r="G36" s="333"/>
      <c r="H36" s="21"/>
      <c r="I36" s="22">
        <v>1</v>
      </c>
      <c r="J36" s="23" t="s">
        <v>208</v>
      </c>
      <c r="K36" s="333">
        <f>IF(ISERROR(VLOOKUP(J36,'KAYIT LİSTESİ'!$B$4:$H$1183,2,0)),"",(VLOOKUP(J36,'KAYIT LİSTESİ'!$B$4:$H$1183,2,0)))</f>
      </c>
      <c r="L36" s="25">
        <f>IF(ISERROR(VLOOKUP(J36,'KAYIT LİSTESİ'!$B$4:$H$1183,4,0)),"",(VLOOKUP(J36,'KAYIT LİSTESİ'!$B$4:$H$1183,4,0)))</f>
      </c>
      <c r="M36" s="51">
        <f>IF(ISERROR(VLOOKUP(J36,'KAYIT LİSTESİ'!$B$4:$H$1183,5,0)),"",(VLOOKUP(J36,'KAYIT LİSTESİ'!$B$4:$H$1183,5,0)))</f>
      </c>
      <c r="N36" s="51">
        <f>IF(ISERROR(VLOOKUP(J36,'KAYIT LİSTESİ'!$B$4:$H$1183,6,0)),"",(VLOOKUP(J36,'KAYIT LİSTESİ'!$B$4:$H$1183,6,0)))</f>
      </c>
      <c r="O36" s="175"/>
      <c r="P36" s="24"/>
      <c r="T36" s="308">
        <v>44314</v>
      </c>
      <c r="U36" s="306">
        <v>65</v>
      </c>
    </row>
    <row r="37" spans="1:21" s="18" customFormat="1" ht="33.75" customHeight="1">
      <c r="A37" s="22"/>
      <c r="B37" s="335"/>
      <c r="C37" s="25"/>
      <c r="D37" s="327"/>
      <c r="E37" s="328"/>
      <c r="F37" s="175"/>
      <c r="G37" s="333"/>
      <c r="H37" s="21"/>
      <c r="I37" s="22">
        <v>2</v>
      </c>
      <c r="J37" s="23" t="s">
        <v>209</v>
      </c>
      <c r="K37" s="333">
        <f>IF(ISERROR(VLOOKUP(J37,'KAYIT LİSTESİ'!$B$4:$H$1183,2,0)),"",(VLOOKUP(J37,'KAYIT LİSTESİ'!$B$4:$H$1183,2,0)))</f>
      </c>
      <c r="L37" s="25">
        <f>IF(ISERROR(VLOOKUP(J37,'KAYIT LİSTESİ'!$B$4:$H$1183,4,0)),"",(VLOOKUP(J37,'KAYIT LİSTESİ'!$B$4:$H$1183,4,0)))</f>
      </c>
      <c r="M37" s="51">
        <f>IF(ISERROR(VLOOKUP(J37,'KAYIT LİSTESİ'!$B$4:$H$1183,5,0)),"",(VLOOKUP(J37,'KAYIT LİSTESİ'!$B$4:$H$1183,5,0)))</f>
      </c>
      <c r="N37" s="51">
        <f>IF(ISERROR(VLOOKUP(J37,'KAYIT LİSTESİ'!$B$4:$H$1183,6,0)),"",(VLOOKUP(J37,'KAYIT LİSTESİ'!$B$4:$H$1183,6,0)))</f>
      </c>
      <c r="O37" s="175"/>
      <c r="P37" s="24"/>
      <c r="T37" s="308">
        <v>44434</v>
      </c>
      <c r="U37" s="306">
        <v>64</v>
      </c>
    </row>
    <row r="38" spans="1:21" s="18" customFormat="1" ht="33.75" customHeight="1">
      <c r="A38" s="22"/>
      <c r="B38" s="335"/>
      <c r="C38" s="25"/>
      <c r="D38" s="327"/>
      <c r="E38" s="328"/>
      <c r="F38" s="175"/>
      <c r="G38" s="333"/>
      <c r="H38" s="21"/>
      <c r="I38" s="22">
        <v>3</v>
      </c>
      <c r="J38" s="23" t="s">
        <v>210</v>
      </c>
      <c r="K38" s="333">
        <f>IF(ISERROR(VLOOKUP(J38,'KAYIT LİSTESİ'!$B$4:$H$1183,2,0)),"",(VLOOKUP(J38,'KAYIT LİSTESİ'!$B$4:$H$1183,2,0)))</f>
      </c>
      <c r="L38" s="25">
        <f>IF(ISERROR(VLOOKUP(J38,'KAYIT LİSTESİ'!$B$4:$H$1183,4,0)),"",(VLOOKUP(J38,'KAYIT LİSTESİ'!$B$4:$H$1183,4,0)))</f>
      </c>
      <c r="M38" s="51">
        <f>IF(ISERROR(VLOOKUP(J38,'KAYIT LİSTESİ'!$B$4:$H$1183,5,0)),"",(VLOOKUP(J38,'KAYIT LİSTESİ'!$B$4:$H$1183,5,0)))</f>
      </c>
      <c r="N38" s="51">
        <f>IF(ISERROR(VLOOKUP(J38,'KAYIT LİSTESİ'!$B$4:$H$1183,6,0)),"",(VLOOKUP(J38,'KAYIT LİSTESİ'!$B$4:$H$1183,6,0)))</f>
      </c>
      <c r="O38" s="175"/>
      <c r="P38" s="24"/>
      <c r="T38" s="308">
        <v>44554</v>
      </c>
      <c r="U38" s="306">
        <v>63</v>
      </c>
    </row>
    <row r="39" spans="1:21" s="18" customFormat="1" ht="33.75" customHeight="1">
      <c r="A39" s="22"/>
      <c r="B39" s="335"/>
      <c r="C39" s="25"/>
      <c r="D39" s="327"/>
      <c r="E39" s="328"/>
      <c r="F39" s="175"/>
      <c r="G39" s="333"/>
      <c r="H39" s="21"/>
      <c r="I39" s="22">
        <v>4</v>
      </c>
      <c r="J39" s="23" t="s">
        <v>211</v>
      </c>
      <c r="K39" s="333">
        <f>IF(ISERROR(VLOOKUP(J39,'KAYIT LİSTESİ'!$B$4:$H$1183,2,0)),"",(VLOOKUP(J39,'KAYIT LİSTESİ'!$B$4:$H$1183,2,0)))</f>
      </c>
      <c r="L39" s="25">
        <f>IF(ISERROR(VLOOKUP(J39,'KAYIT LİSTESİ'!$B$4:$H$1183,4,0)),"",(VLOOKUP(J39,'KAYIT LİSTESİ'!$B$4:$H$1183,4,0)))</f>
      </c>
      <c r="M39" s="51">
        <f>IF(ISERROR(VLOOKUP(J39,'KAYIT LİSTESİ'!$B$4:$H$1183,5,0)),"",(VLOOKUP(J39,'KAYIT LİSTESİ'!$B$4:$H$1183,5,0)))</f>
      </c>
      <c r="N39" s="51">
        <f>IF(ISERROR(VLOOKUP(J39,'KAYIT LİSTESİ'!$B$4:$H$1183,6,0)),"",(VLOOKUP(J39,'KAYIT LİSTESİ'!$B$4:$H$1183,6,0)))</f>
      </c>
      <c r="O39" s="175"/>
      <c r="P39" s="24"/>
      <c r="T39" s="308">
        <v>44674</v>
      </c>
      <c r="U39" s="306">
        <v>62</v>
      </c>
    </row>
    <row r="40" spans="1:21" s="18" customFormat="1" ht="33.75" customHeight="1">
      <c r="A40" s="22"/>
      <c r="B40" s="335"/>
      <c r="C40" s="25"/>
      <c r="D40" s="327"/>
      <c r="E40" s="328"/>
      <c r="F40" s="175"/>
      <c r="G40" s="333"/>
      <c r="H40" s="21"/>
      <c r="I40" s="22">
        <v>5</v>
      </c>
      <c r="J40" s="23" t="s">
        <v>212</v>
      </c>
      <c r="K40" s="333">
        <f>IF(ISERROR(VLOOKUP(J40,'KAYIT LİSTESİ'!$B$4:$H$1183,2,0)),"",(VLOOKUP(J40,'KAYIT LİSTESİ'!$B$4:$H$1183,2,0)))</f>
      </c>
      <c r="L40" s="25">
        <f>IF(ISERROR(VLOOKUP(J40,'KAYIT LİSTESİ'!$B$4:$H$1183,4,0)),"",(VLOOKUP(J40,'KAYIT LİSTESİ'!$B$4:$H$1183,4,0)))</f>
      </c>
      <c r="M40" s="51">
        <f>IF(ISERROR(VLOOKUP(J40,'KAYIT LİSTESİ'!$B$4:$H$1183,5,0)),"",(VLOOKUP(J40,'KAYIT LİSTESİ'!$B$4:$H$1183,5,0)))</f>
      </c>
      <c r="N40" s="51">
        <f>IF(ISERROR(VLOOKUP(J40,'KAYIT LİSTESİ'!$B$4:$H$1183,6,0)),"",(VLOOKUP(J40,'KAYIT LİSTESİ'!$B$4:$H$1183,6,0)))</f>
      </c>
      <c r="O40" s="175"/>
      <c r="P40" s="24"/>
      <c r="T40" s="308">
        <v>44794</v>
      </c>
      <c r="U40" s="306">
        <v>61</v>
      </c>
    </row>
    <row r="41" spans="1:21" s="18" customFormat="1" ht="33.75" customHeight="1">
      <c r="A41" s="22"/>
      <c r="B41" s="335"/>
      <c r="C41" s="25"/>
      <c r="D41" s="327"/>
      <c r="E41" s="328"/>
      <c r="F41" s="175"/>
      <c r="G41" s="333"/>
      <c r="H41" s="21"/>
      <c r="I41" s="22">
        <v>6</v>
      </c>
      <c r="J41" s="23" t="s">
        <v>213</v>
      </c>
      <c r="K41" s="333">
        <f>IF(ISERROR(VLOOKUP(J41,'KAYIT LİSTESİ'!$B$4:$H$1183,2,0)),"",(VLOOKUP(J41,'KAYIT LİSTESİ'!$B$4:$H$1183,2,0)))</f>
      </c>
      <c r="L41" s="25">
        <f>IF(ISERROR(VLOOKUP(J41,'KAYIT LİSTESİ'!$B$4:$H$1183,4,0)),"",(VLOOKUP(J41,'KAYIT LİSTESİ'!$B$4:$H$1183,4,0)))</f>
      </c>
      <c r="M41" s="51">
        <f>IF(ISERROR(VLOOKUP(J41,'KAYIT LİSTESİ'!$B$4:$H$1183,5,0)),"",(VLOOKUP(J41,'KAYIT LİSTESİ'!$B$4:$H$1183,5,0)))</f>
      </c>
      <c r="N41" s="51">
        <f>IF(ISERROR(VLOOKUP(J41,'KAYIT LİSTESİ'!$B$4:$H$1183,6,0)),"",(VLOOKUP(J41,'KAYIT LİSTESİ'!$B$4:$H$1183,6,0)))</f>
      </c>
      <c r="O41" s="175"/>
      <c r="P41" s="24"/>
      <c r="T41" s="308">
        <v>44914</v>
      </c>
      <c r="U41" s="306">
        <v>60</v>
      </c>
    </row>
    <row r="42" spans="1:21" s="18" customFormat="1" ht="33.75" customHeight="1">
      <c r="A42" s="22"/>
      <c r="B42" s="335"/>
      <c r="C42" s="25"/>
      <c r="D42" s="327"/>
      <c r="E42" s="328"/>
      <c r="F42" s="175"/>
      <c r="G42" s="333"/>
      <c r="H42" s="21"/>
      <c r="I42" s="22">
        <v>7</v>
      </c>
      <c r="J42" s="23" t="s">
        <v>214</v>
      </c>
      <c r="K42" s="333">
        <f>IF(ISERROR(VLOOKUP(J42,'KAYIT LİSTESİ'!$B$4:$H$1183,2,0)),"",(VLOOKUP(J42,'KAYIT LİSTESİ'!$B$4:$H$1183,2,0)))</f>
      </c>
      <c r="L42" s="25">
        <f>IF(ISERROR(VLOOKUP(J42,'KAYIT LİSTESİ'!$B$4:$H$1183,4,0)),"",(VLOOKUP(J42,'KAYIT LİSTESİ'!$B$4:$H$1183,4,0)))</f>
      </c>
      <c r="M42" s="51">
        <f>IF(ISERROR(VLOOKUP(J42,'KAYIT LİSTESİ'!$B$4:$H$1183,5,0)),"",(VLOOKUP(J42,'KAYIT LİSTESİ'!$B$4:$H$1183,5,0)))</f>
      </c>
      <c r="N42" s="51">
        <f>IF(ISERROR(VLOOKUP(J42,'KAYIT LİSTESİ'!$B$4:$H$1183,6,0)),"",(VLOOKUP(J42,'KAYIT LİSTESİ'!$B$4:$H$1183,6,0)))</f>
      </c>
      <c r="O42" s="175"/>
      <c r="P42" s="24"/>
      <c r="T42" s="308">
        <v>45064</v>
      </c>
      <c r="U42" s="306">
        <v>59</v>
      </c>
    </row>
    <row r="43" spans="1:21" s="18" customFormat="1" ht="33.75" customHeight="1">
      <c r="A43" s="22"/>
      <c r="B43" s="335"/>
      <c r="C43" s="25"/>
      <c r="D43" s="327"/>
      <c r="E43" s="328"/>
      <c r="F43" s="175"/>
      <c r="G43" s="333"/>
      <c r="H43" s="21"/>
      <c r="I43" s="22">
        <v>8</v>
      </c>
      <c r="J43" s="23" t="s">
        <v>215</v>
      </c>
      <c r="K43" s="333">
        <f>IF(ISERROR(VLOOKUP(J43,'KAYIT LİSTESİ'!$B$4:$H$1183,2,0)),"",(VLOOKUP(J43,'KAYIT LİSTESİ'!$B$4:$H$1183,2,0)))</f>
      </c>
      <c r="L43" s="25">
        <f>IF(ISERROR(VLOOKUP(J43,'KAYIT LİSTESİ'!$B$4:$H$1183,4,0)),"",(VLOOKUP(J43,'KAYIT LİSTESİ'!$B$4:$H$1183,4,0)))</f>
      </c>
      <c r="M43" s="51">
        <f>IF(ISERROR(VLOOKUP(J43,'KAYIT LİSTESİ'!$B$4:$H$1183,5,0)),"",(VLOOKUP(J43,'KAYIT LİSTESİ'!$B$4:$H$1183,5,0)))</f>
      </c>
      <c r="N43" s="51">
        <f>IF(ISERROR(VLOOKUP(J43,'KAYIT LİSTESİ'!$B$4:$H$1183,6,0)),"",(VLOOKUP(J43,'KAYIT LİSTESİ'!$B$4:$H$1183,6,0)))</f>
      </c>
      <c r="O43" s="175"/>
      <c r="P43" s="24"/>
      <c r="T43" s="308">
        <v>45214</v>
      </c>
      <c r="U43" s="306">
        <v>58</v>
      </c>
    </row>
    <row r="44" spans="1:21" s="18" customFormat="1" ht="33.75" customHeight="1">
      <c r="A44" s="22"/>
      <c r="B44" s="335"/>
      <c r="C44" s="25"/>
      <c r="D44" s="327"/>
      <c r="E44" s="328"/>
      <c r="F44" s="175"/>
      <c r="G44" s="333"/>
      <c r="H44" s="21"/>
      <c r="I44" s="22">
        <v>9</v>
      </c>
      <c r="J44" s="23" t="s">
        <v>216</v>
      </c>
      <c r="K44" s="333">
        <f>IF(ISERROR(VLOOKUP(J44,'KAYIT LİSTESİ'!$B$4:$H$1183,2,0)),"",(VLOOKUP(J44,'KAYIT LİSTESİ'!$B$4:$H$1183,2,0)))</f>
      </c>
      <c r="L44" s="25">
        <f>IF(ISERROR(VLOOKUP(J44,'KAYIT LİSTESİ'!$B$4:$H$1183,4,0)),"",(VLOOKUP(J44,'KAYIT LİSTESİ'!$B$4:$H$1183,4,0)))</f>
      </c>
      <c r="M44" s="51">
        <f>IF(ISERROR(VLOOKUP(J44,'KAYIT LİSTESİ'!$B$4:$H$1183,5,0)),"",(VLOOKUP(J44,'KAYIT LİSTESİ'!$B$4:$H$1183,5,0)))</f>
      </c>
      <c r="N44" s="51">
        <f>IF(ISERROR(VLOOKUP(J44,'KAYIT LİSTESİ'!$B$4:$H$1183,6,0)),"",(VLOOKUP(J44,'KAYIT LİSTESİ'!$B$4:$H$1183,6,0)))</f>
      </c>
      <c r="O44" s="175"/>
      <c r="P44" s="24"/>
      <c r="T44" s="308">
        <v>45364</v>
      </c>
      <c r="U44" s="306">
        <v>57</v>
      </c>
    </row>
    <row r="45" spans="1:21" s="18" customFormat="1" ht="33.75" customHeight="1">
      <c r="A45" s="22"/>
      <c r="B45" s="335"/>
      <c r="C45" s="25"/>
      <c r="D45" s="327"/>
      <c r="E45" s="328"/>
      <c r="F45" s="175"/>
      <c r="G45" s="333"/>
      <c r="H45" s="21"/>
      <c r="I45" s="22">
        <v>10</v>
      </c>
      <c r="J45" s="23" t="s">
        <v>217</v>
      </c>
      <c r="K45" s="333">
        <f>IF(ISERROR(VLOOKUP(J45,'KAYIT LİSTESİ'!$B$4:$H$1183,2,0)),"",(VLOOKUP(J45,'KAYIT LİSTESİ'!$B$4:$H$1183,2,0)))</f>
      </c>
      <c r="L45" s="25">
        <f>IF(ISERROR(VLOOKUP(J45,'KAYIT LİSTESİ'!$B$4:$H$1183,4,0)),"",(VLOOKUP(J45,'KAYIT LİSTESİ'!$B$4:$H$1183,4,0)))</f>
      </c>
      <c r="M45" s="51">
        <f>IF(ISERROR(VLOOKUP(J45,'KAYIT LİSTESİ'!$B$4:$H$1183,5,0)),"",(VLOOKUP(J45,'KAYIT LİSTESİ'!$B$4:$H$1183,5,0)))</f>
      </c>
      <c r="N45" s="51">
        <f>IF(ISERROR(VLOOKUP(J45,'KAYIT LİSTESİ'!$B$4:$H$1183,6,0)),"",(VLOOKUP(J45,'KAYIT LİSTESİ'!$B$4:$H$1183,6,0)))</f>
      </c>
      <c r="O45" s="175"/>
      <c r="P45" s="24"/>
      <c r="T45" s="308">
        <v>45514</v>
      </c>
      <c r="U45" s="306">
        <v>56</v>
      </c>
    </row>
    <row r="46" spans="1:21" s="18" customFormat="1" ht="33.75" customHeight="1">
      <c r="A46" s="22"/>
      <c r="B46" s="335"/>
      <c r="C46" s="25"/>
      <c r="D46" s="327"/>
      <c r="E46" s="328"/>
      <c r="F46" s="175"/>
      <c r="G46" s="333"/>
      <c r="H46" s="21"/>
      <c r="I46" s="22">
        <v>11</v>
      </c>
      <c r="J46" s="23" t="s">
        <v>218</v>
      </c>
      <c r="K46" s="333">
        <f>IF(ISERROR(VLOOKUP(J46,'KAYIT LİSTESİ'!$B$4:$H$1183,2,0)),"",(VLOOKUP(J46,'KAYIT LİSTESİ'!$B$4:$H$1183,2,0)))</f>
      </c>
      <c r="L46" s="25">
        <f>IF(ISERROR(VLOOKUP(J46,'KAYIT LİSTESİ'!$B$4:$H$1183,4,0)),"",(VLOOKUP(J46,'KAYIT LİSTESİ'!$B$4:$H$1183,4,0)))</f>
      </c>
      <c r="M46" s="51">
        <f>IF(ISERROR(VLOOKUP(J46,'KAYIT LİSTESİ'!$B$4:$H$1183,5,0)),"",(VLOOKUP(J46,'KAYIT LİSTESİ'!$B$4:$H$1183,5,0)))</f>
      </c>
      <c r="N46" s="51">
        <f>IF(ISERROR(VLOOKUP(J46,'KAYIT LİSTESİ'!$B$4:$H$1183,6,0)),"",(VLOOKUP(J46,'KAYIT LİSTESİ'!$B$4:$H$1183,6,0)))</f>
      </c>
      <c r="O46" s="175"/>
      <c r="P46" s="24"/>
      <c r="T46" s="308">
        <v>45664</v>
      </c>
      <c r="U46" s="306">
        <v>55</v>
      </c>
    </row>
    <row r="47" spans="1:21" s="18" customFormat="1" ht="33.75" customHeight="1">
      <c r="A47" s="22"/>
      <c r="B47" s="335"/>
      <c r="C47" s="25"/>
      <c r="D47" s="327"/>
      <c r="E47" s="328"/>
      <c r="F47" s="175"/>
      <c r="G47" s="333"/>
      <c r="H47" s="21"/>
      <c r="I47" s="22">
        <v>12</v>
      </c>
      <c r="J47" s="23" t="s">
        <v>219</v>
      </c>
      <c r="K47" s="333">
        <f>IF(ISERROR(VLOOKUP(J47,'KAYIT LİSTESİ'!$B$4:$H$1183,2,0)),"",(VLOOKUP(J47,'KAYIT LİSTESİ'!$B$4:$H$1183,2,0)))</f>
      </c>
      <c r="L47" s="25">
        <f>IF(ISERROR(VLOOKUP(J47,'KAYIT LİSTESİ'!$B$4:$H$1183,4,0)),"",(VLOOKUP(J47,'KAYIT LİSTESİ'!$B$4:$H$1183,4,0)))</f>
      </c>
      <c r="M47" s="51">
        <f>IF(ISERROR(VLOOKUP(J47,'KAYIT LİSTESİ'!$B$4:$H$1183,5,0)),"",(VLOOKUP(J47,'KAYIT LİSTESİ'!$B$4:$H$1183,5,0)))</f>
      </c>
      <c r="N47" s="51">
        <f>IF(ISERROR(VLOOKUP(J47,'KAYIT LİSTESİ'!$B$4:$H$1183,6,0)),"",(VLOOKUP(J47,'KAYIT LİSTESİ'!$B$4:$H$1183,6,0)))</f>
      </c>
      <c r="O47" s="175"/>
      <c r="P47" s="24"/>
      <c r="T47" s="308">
        <v>45814</v>
      </c>
      <c r="U47" s="306">
        <v>54</v>
      </c>
    </row>
    <row r="48" spans="1:21" ht="7.5" customHeight="1">
      <c r="A48" s="36"/>
      <c r="B48" s="36"/>
      <c r="C48" s="37"/>
      <c r="D48" s="58"/>
      <c r="E48" s="38"/>
      <c r="F48" s="181"/>
      <c r="G48" s="40"/>
      <c r="I48" s="41"/>
      <c r="J48" s="42"/>
      <c r="K48" s="43"/>
      <c r="L48" s="44"/>
      <c r="M48" s="54"/>
      <c r="N48" s="54"/>
      <c r="O48" s="176"/>
      <c r="P48" s="43"/>
      <c r="T48" s="308">
        <v>52614</v>
      </c>
      <c r="U48" s="306">
        <v>39</v>
      </c>
    </row>
    <row r="49" spans="1:21" ht="14.25" customHeight="1">
      <c r="A49" s="30" t="s">
        <v>19</v>
      </c>
      <c r="B49" s="30"/>
      <c r="C49" s="30"/>
      <c r="D49" s="59"/>
      <c r="E49" s="52" t="s">
        <v>0</v>
      </c>
      <c r="F49" s="182" t="s">
        <v>1</v>
      </c>
      <c r="G49" s="27"/>
      <c r="H49" s="31" t="s">
        <v>2</v>
      </c>
      <c r="I49" s="31"/>
      <c r="J49" s="31"/>
      <c r="K49" s="31"/>
      <c r="M49" s="55" t="s">
        <v>3</v>
      </c>
      <c r="N49" s="56" t="s">
        <v>3</v>
      </c>
      <c r="O49" s="177" t="s">
        <v>3</v>
      </c>
      <c r="P49" s="30"/>
      <c r="Q49" s="32"/>
      <c r="T49" s="308">
        <v>52814</v>
      </c>
      <c r="U49" s="306">
        <v>38</v>
      </c>
    </row>
    <row r="50" spans="20:21" ht="12.75">
      <c r="T50" s="308">
        <v>53014</v>
      </c>
      <c r="U50" s="306">
        <v>37</v>
      </c>
    </row>
    <row r="51" spans="20:21" ht="12.75">
      <c r="T51" s="308">
        <v>53214</v>
      </c>
      <c r="U51" s="306">
        <v>36</v>
      </c>
    </row>
    <row r="52" spans="20:21" ht="12.75">
      <c r="T52" s="308">
        <v>53514</v>
      </c>
      <c r="U52" s="306">
        <v>35</v>
      </c>
    </row>
    <row r="53" spans="20:21" ht="12.75">
      <c r="T53" s="308">
        <v>53814</v>
      </c>
      <c r="U53" s="306">
        <v>34</v>
      </c>
    </row>
    <row r="54" spans="20:21" ht="12.75">
      <c r="T54" s="308">
        <v>54114</v>
      </c>
      <c r="U54" s="306">
        <v>33</v>
      </c>
    </row>
    <row r="55" spans="20:21" ht="12.75">
      <c r="T55" s="308">
        <v>54414</v>
      </c>
      <c r="U55" s="306">
        <v>32</v>
      </c>
    </row>
    <row r="56" spans="20:21" ht="12.75">
      <c r="T56" s="308">
        <v>54814</v>
      </c>
      <c r="U56" s="306">
        <v>31</v>
      </c>
    </row>
    <row r="57" spans="20:21" ht="12.75">
      <c r="T57" s="308">
        <v>55214</v>
      </c>
      <c r="U57" s="306">
        <v>30</v>
      </c>
    </row>
    <row r="58" spans="20:21" ht="12.75">
      <c r="T58" s="308">
        <v>55614</v>
      </c>
      <c r="U58" s="306">
        <v>29</v>
      </c>
    </row>
    <row r="59" spans="20:21" ht="12.75">
      <c r="T59" s="308">
        <v>60014</v>
      </c>
      <c r="U59" s="306">
        <v>28</v>
      </c>
    </row>
    <row r="60" spans="20:21" ht="12.75">
      <c r="T60" s="308">
        <v>60414</v>
      </c>
      <c r="U60" s="306">
        <v>27</v>
      </c>
    </row>
    <row r="61" spans="20:21" ht="12.75">
      <c r="T61" s="308">
        <v>60814</v>
      </c>
      <c r="U61" s="306">
        <v>26</v>
      </c>
    </row>
    <row r="62" spans="20:21" ht="12.75">
      <c r="T62" s="308">
        <v>61214</v>
      </c>
      <c r="U62" s="306">
        <v>25</v>
      </c>
    </row>
    <row r="63" spans="20:21" ht="12.75">
      <c r="T63" s="308">
        <v>61614</v>
      </c>
      <c r="U63" s="306">
        <v>24</v>
      </c>
    </row>
    <row r="64" spans="20:21" ht="12.75">
      <c r="T64" s="308">
        <v>62014</v>
      </c>
      <c r="U64" s="306">
        <v>23</v>
      </c>
    </row>
    <row r="65" spans="20:21" ht="12.75">
      <c r="T65" s="308">
        <v>62414</v>
      </c>
      <c r="U65" s="306">
        <v>22</v>
      </c>
    </row>
    <row r="66" spans="20:21" ht="12.75">
      <c r="T66" s="308">
        <v>62814</v>
      </c>
      <c r="U66" s="306">
        <v>21</v>
      </c>
    </row>
    <row r="67" spans="20:21" ht="12.75">
      <c r="T67" s="308">
        <v>63214</v>
      </c>
      <c r="U67" s="306">
        <v>20</v>
      </c>
    </row>
    <row r="68" spans="20:21" ht="12.75">
      <c r="T68" s="308">
        <v>63614</v>
      </c>
      <c r="U68" s="306">
        <v>19</v>
      </c>
    </row>
    <row r="69" spans="20:21" ht="12.75">
      <c r="T69" s="308">
        <v>64014</v>
      </c>
      <c r="U69" s="306">
        <v>18</v>
      </c>
    </row>
    <row r="70" spans="20:21" ht="12.75">
      <c r="T70" s="308">
        <v>64414</v>
      </c>
      <c r="U70" s="306">
        <v>17</v>
      </c>
    </row>
    <row r="71" spans="20:21" ht="12.75">
      <c r="T71" s="308">
        <v>64814</v>
      </c>
      <c r="U71" s="306">
        <v>16</v>
      </c>
    </row>
    <row r="72" spans="20:21" ht="12.75">
      <c r="T72" s="308">
        <v>65214</v>
      </c>
      <c r="U72" s="306">
        <v>15</v>
      </c>
    </row>
    <row r="73" spans="20:21" ht="12.75">
      <c r="T73" s="308">
        <v>65614</v>
      </c>
      <c r="U73" s="306">
        <v>14</v>
      </c>
    </row>
    <row r="74" spans="20:21" ht="12.75">
      <c r="T74" s="308">
        <v>70014</v>
      </c>
      <c r="U74" s="306">
        <v>13</v>
      </c>
    </row>
    <row r="75" spans="20:21" ht="12.75">
      <c r="T75" s="308">
        <v>70414</v>
      </c>
      <c r="U75" s="306">
        <v>12</v>
      </c>
    </row>
    <row r="76" spans="20:21" ht="12.75">
      <c r="T76" s="308">
        <v>70914</v>
      </c>
      <c r="U76" s="306">
        <v>11</v>
      </c>
    </row>
    <row r="77" spans="20:21" ht="12.75">
      <c r="T77" s="308">
        <v>71414</v>
      </c>
      <c r="U77" s="306">
        <v>10</v>
      </c>
    </row>
    <row r="78" spans="20:21" ht="12.75">
      <c r="T78" s="308">
        <v>71914</v>
      </c>
      <c r="U78" s="306">
        <v>9</v>
      </c>
    </row>
    <row r="79" spans="20:21" ht="12.75">
      <c r="T79" s="308">
        <v>72414</v>
      </c>
      <c r="U79" s="306">
        <v>8</v>
      </c>
    </row>
    <row r="80" spans="20:21" ht="12.75">
      <c r="T80" s="308">
        <v>72914</v>
      </c>
      <c r="U80" s="306">
        <v>7</v>
      </c>
    </row>
    <row r="81" spans="20:21" ht="12.75">
      <c r="T81" s="308">
        <v>73414</v>
      </c>
      <c r="U81" s="306">
        <v>6</v>
      </c>
    </row>
    <row r="82" spans="20:21" ht="12.75">
      <c r="T82" s="308">
        <v>73914</v>
      </c>
      <c r="U82" s="306">
        <v>5</v>
      </c>
    </row>
    <row r="83" spans="20:21" ht="12.75">
      <c r="T83" s="308">
        <v>74414</v>
      </c>
      <c r="U83" s="306">
        <v>4</v>
      </c>
    </row>
    <row r="84" spans="20:21" ht="12.75">
      <c r="T84" s="308">
        <v>74914</v>
      </c>
      <c r="U84" s="306">
        <v>3</v>
      </c>
    </row>
    <row r="85" spans="20:21" ht="12.75">
      <c r="T85" s="308">
        <v>75414</v>
      </c>
      <c r="U85" s="306">
        <v>2</v>
      </c>
    </row>
    <row r="86" spans="20:21" ht="12.75">
      <c r="T86" s="308">
        <v>80014</v>
      </c>
      <c r="U86" s="306">
        <v>1</v>
      </c>
    </row>
  </sheetData>
  <sheetProtection/>
  <mergeCells count="18">
    <mergeCell ref="I3:L3"/>
    <mergeCell ref="N4:P4"/>
    <mergeCell ref="N5:P5"/>
    <mergeCell ref="G6:G7"/>
    <mergeCell ref="F6:F7"/>
    <mergeCell ref="C6:C7"/>
    <mergeCell ref="D6:D7"/>
    <mergeCell ref="E6:E7"/>
    <mergeCell ref="A6:A7"/>
    <mergeCell ref="B6:B7"/>
    <mergeCell ref="A1:P1"/>
    <mergeCell ref="A2:P2"/>
    <mergeCell ref="A3:C3"/>
    <mergeCell ref="D3:E3"/>
    <mergeCell ref="F3:G3"/>
    <mergeCell ref="A4:C4"/>
    <mergeCell ref="D4:E4"/>
    <mergeCell ref="N3:P3"/>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9" r:id="rId2"/>
  <drawing r:id="rId1"/>
</worksheet>
</file>

<file path=xl/worksheets/sheet9.xml><?xml version="1.0" encoding="utf-8"?>
<worksheet xmlns="http://schemas.openxmlformats.org/spreadsheetml/2006/main" xmlns:r="http://schemas.openxmlformats.org/officeDocument/2006/relationships">
  <sheetPr>
    <tabColor rgb="FFFFC000"/>
  </sheetPr>
  <dimension ref="A1:U86"/>
  <sheetViews>
    <sheetView view="pageBreakPreview" zoomScale="90" zoomScaleSheetLayoutView="90" zoomScalePageLayoutView="0" workbookViewId="0" topLeftCell="A5">
      <selection activeCell="G13" sqref="G13"/>
    </sheetView>
  </sheetViews>
  <sheetFormatPr defaultColWidth="9.140625" defaultRowHeight="12.75"/>
  <cols>
    <col min="1" max="1" width="4.8515625" style="27" customWidth="1"/>
    <col min="2" max="2" width="10.00390625" style="27" bestFit="1" customWidth="1"/>
    <col min="3" max="3" width="14.421875" style="20" customWidth="1"/>
    <col min="4" max="4" width="22.140625" style="53" customWidth="1"/>
    <col min="5" max="5" width="32.8515625" style="53" customWidth="1"/>
    <col min="6" max="6" width="9.28125" style="178" customWidth="1"/>
    <col min="7" max="7" width="7.57421875" style="28" customWidth="1"/>
    <col min="8" max="8" width="2.140625" style="20" customWidth="1"/>
    <col min="9" max="9" width="4.421875" style="27" customWidth="1"/>
    <col min="10" max="10" width="12.421875" style="27" hidden="1" customWidth="1"/>
    <col min="11" max="11" width="6.57421875" style="27" customWidth="1"/>
    <col min="12" max="12" width="11.57421875" style="29" customWidth="1"/>
    <col min="13" max="13" width="24.57421875" style="57" customWidth="1"/>
    <col min="14" max="14" width="39.7109375" style="57" bestFit="1" customWidth="1"/>
    <col min="15" max="15" width="9.57421875" style="178" customWidth="1"/>
    <col min="16" max="16" width="7.7109375" style="20" customWidth="1"/>
    <col min="17" max="17" width="5.7109375" style="20" customWidth="1"/>
    <col min="18" max="19" width="9.140625" style="20" customWidth="1"/>
    <col min="20" max="20" width="9.140625" style="308" hidden="1" customWidth="1"/>
    <col min="21" max="21" width="9.140625" style="306" hidden="1" customWidth="1"/>
    <col min="22" max="16384" width="9.140625" style="20" customWidth="1"/>
  </cols>
  <sheetData>
    <row r="1" spans="1:21" s="9" customFormat="1" ht="50.25" customHeight="1">
      <c r="A1" s="467" t="str">
        <f>('YARIŞMA BİLGİLERİ'!A2)</f>
        <v>Türkiye Atletizm Federasyonu
Ankara Atletizm İl Temsilciliği</v>
      </c>
      <c r="B1" s="467"/>
      <c r="C1" s="467"/>
      <c r="D1" s="467"/>
      <c r="E1" s="467"/>
      <c r="F1" s="467"/>
      <c r="G1" s="467"/>
      <c r="H1" s="467"/>
      <c r="I1" s="467"/>
      <c r="J1" s="467"/>
      <c r="K1" s="467"/>
      <c r="L1" s="467"/>
      <c r="M1" s="467"/>
      <c r="N1" s="467"/>
      <c r="O1" s="467"/>
      <c r="P1" s="467"/>
      <c r="T1" s="307">
        <v>41514</v>
      </c>
      <c r="U1" s="303">
        <v>100</v>
      </c>
    </row>
    <row r="2" spans="1:21" s="9" customFormat="1" ht="24.75" customHeight="1">
      <c r="A2" s="474" t="str">
        <f>'YARIŞMA BİLGİLERİ'!F19</f>
        <v>1.Lig 1.Kademe Yarışmaları</v>
      </c>
      <c r="B2" s="474"/>
      <c r="C2" s="474"/>
      <c r="D2" s="474"/>
      <c r="E2" s="474"/>
      <c r="F2" s="474"/>
      <c r="G2" s="474"/>
      <c r="H2" s="474"/>
      <c r="I2" s="474"/>
      <c r="J2" s="474"/>
      <c r="K2" s="474"/>
      <c r="L2" s="474"/>
      <c r="M2" s="474"/>
      <c r="N2" s="474"/>
      <c r="O2" s="474"/>
      <c r="P2" s="474"/>
      <c r="T2" s="307">
        <v>41564</v>
      </c>
      <c r="U2" s="303">
        <v>99</v>
      </c>
    </row>
    <row r="3" spans="1:21" s="11" customFormat="1" ht="29.25" customHeight="1">
      <c r="A3" s="475" t="s">
        <v>75</v>
      </c>
      <c r="B3" s="475"/>
      <c r="C3" s="475"/>
      <c r="D3" s="476" t="str">
        <f>'YARIŞMA PROGRAMI'!C14</f>
        <v>5000 Metre</v>
      </c>
      <c r="E3" s="476"/>
      <c r="F3" s="477"/>
      <c r="G3" s="477"/>
      <c r="H3" s="10"/>
      <c r="I3" s="481"/>
      <c r="J3" s="481"/>
      <c r="K3" s="481"/>
      <c r="L3" s="481"/>
      <c r="M3" s="82" t="s">
        <v>302</v>
      </c>
      <c r="N3" s="480" t="str">
        <f>'YARIŞMA PROGRAMI'!E14</f>
        <v>Selim Bayrak  </v>
      </c>
      <c r="O3" s="480"/>
      <c r="P3" s="480"/>
      <c r="T3" s="307">
        <v>41614</v>
      </c>
      <c r="U3" s="303">
        <v>98</v>
      </c>
    </row>
    <row r="4" spans="1:21" s="11" customFormat="1" ht="17.25" customHeight="1">
      <c r="A4" s="478" t="s">
        <v>65</v>
      </c>
      <c r="B4" s="478"/>
      <c r="C4" s="478"/>
      <c r="D4" s="479" t="str">
        <f>'YARIŞMA BİLGİLERİ'!F21</f>
        <v>1.Lig Erkekler</v>
      </c>
      <c r="E4" s="479"/>
      <c r="F4" s="179"/>
      <c r="G4" s="33"/>
      <c r="H4" s="33"/>
      <c r="I4" s="33"/>
      <c r="J4" s="33"/>
      <c r="K4" s="33"/>
      <c r="L4" s="34"/>
      <c r="M4" s="83" t="s">
        <v>5</v>
      </c>
      <c r="N4" s="482" t="str">
        <f>'YARIŞMA PROGRAMI'!B14</f>
        <v>24 Ağustos 2013 - 17.15</v>
      </c>
      <c r="O4" s="482"/>
      <c r="P4" s="482"/>
      <c r="T4" s="307">
        <v>41664</v>
      </c>
      <c r="U4" s="303">
        <v>97</v>
      </c>
    </row>
    <row r="5" spans="1:21" s="9" customFormat="1" ht="15" customHeight="1">
      <c r="A5" s="12"/>
      <c r="B5" s="12"/>
      <c r="C5" s="13"/>
      <c r="D5" s="14"/>
      <c r="E5" s="15"/>
      <c r="F5" s="180"/>
      <c r="G5" s="15"/>
      <c r="H5" s="15"/>
      <c r="I5" s="12"/>
      <c r="J5" s="12"/>
      <c r="K5" s="12"/>
      <c r="L5" s="16"/>
      <c r="M5" s="17"/>
      <c r="N5" s="492">
        <f ca="1">NOW()</f>
        <v>41510.89665486111</v>
      </c>
      <c r="O5" s="492"/>
      <c r="P5" s="492"/>
      <c r="T5" s="307">
        <v>41714</v>
      </c>
      <c r="U5" s="303">
        <v>96</v>
      </c>
    </row>
    <row r="6" spans="1:21" s="18" customFormat="1" ht="18.75" customHeight="1">
      <c r="A6" s="471" t="s">
        <v>12</v>
      </c>
      <c r="B6" s="472" t="s">
        <v>60</v>
      </c>
      <c r="C6" s="487" t="s">
        <v>72</v>
      </c>
      <c r="D6" s="486" t="s">
        <v>14</v>
      </c>
      <c r="E6" s="486" t="s">
        <v>423</v>
      </c>
      <c r="F6" s="491" t="s">
        <v>15</v>
      </c>
      <c r="G6" s="484" t="s">
        <v>182</v>
      </c>
      <c r="I6" s="320" t="s">
        <v>16</v>
      </c>
      <c r="J6" s="321"/>
      <c r="K6" s="321"/>
      <c r="L6" s="321"/>
      <c r="M6" s="321"/>
      <c r="N6" s="321"/>
      <c r="O6" s="321"/>
      <c r="P6" s="322"/>
      <c r="T6" s="308">
        <v>41774</v>
      </c>
      <c r="U6" s="306">
        <v>95</v>
      </c>
    </row>
    <row r="7" spans="1:21" ht="26.25" customHeight="1">
      <c r="A7" s="471"/>
      <c r="B7" s="473"/>
      <c r="C7" s="487"/>
      <c r="D7" s="486"/>
      <c r="E7" s="486"/>
      <c r="F7" s="491"/>
      <c r="G7" s="485"/>
      <c r="H7" s="19"/>
      <c r="I7" s="50" t="s">
        <v>12</v>
      </c>
      <c r="J7" s="50" t="s">
        <v>61</v>
      </c>
      <c r="K7" s="50" t="s">
        <v>60</v>
      </c>
      <c r="L7" s="132" t="s">
        <v>13</v>
      </c>
      <c r="M7" s="133" t="s">
        <v>14</v>
      </c>
      <c r="N7" s="133" t="s">
        <v>423</v>
      </c>
      <c r="O7" s="174" t="s">
        <v>15</v>
      </c>
      <c r="P7" s="50" t="s">
        <v>27</v>
      </c>
      <c r="T7" s="308">
        <v>41834</v>
      </c>
      <c r="U7" s="306">
        <v>94</v>
      </c>
    </row>
    <row r="8" spans="1:21" s="18" customFormat="1" ht="33.75" customHeight="1">
      <c r="A8" s="22">
        <v>1</v>
      </c>
      <c r="B8" s="335">
        <v>749</v>
      </c>
      <c r="C8" s="25">
        <v>34418</v>
      </c>
      <c r="D8" s="327" t="s">
        <v>523</v>
      </c>
      <c r="E8" s="328" t="s">
        <v>517</v>
      </c>
      <c r="F8" s="175">
        <v>153511</v>
      </c>
      <c r="G8" s="333">
        <v>8</v>
      </c>
      <c r="H8" s="21"/>
      <c r="I8" s="22">
        <v>1</v>
      </c>
      <c r="J8" s="23" t="s">
        <v>346</v>
      </c>
      <c r="K8" s="333">
        <f>IF(ISERROR(VLOOKUP(J8,'KAYIT LİSTESİ'!$B$4:$H$1183,2,0)),"",(VLOOKUP(J8,'KAYIT LİSTESİ'!$B$4:$H$1183,2,0)))</f>
      </c>
      <c r="L8" s="25">
        <f>IF(ISERROR(VLOOKUP(J8,'KAYIT LİSTESİ'!$B$4:$H$1183,4,0)),"",(VLOOKUP(J8,'KAYIT LİSTESİ'!$B$4:$H$1183,4,0)))</f>
      </c>
      <c r="M8" s="51">
        <f>IF(ISERROR(VLOOKUP(J8,'KAYIT LİSTESİ'!$B$4:$H$1183,5,0)),"",(VLOOKUP(J8,'KAYIT LİSTESİ'!$B$4:$H$1183,5,0)))</f>
      </c>
      <c r="N8" s="51">
        <f>IF(ISERROR(VLOOKUP(J8,'KAYIT LİSTESİ'!$B$4:$H$1183,6,0)),"",(VLOOKUP(J8,'KAYIT LİSTESİ'!$B$4:$H$1183,6,0)))</f>
      </c>
      <c r="O8" s="175"/>
      <c r="P8" s="24"/>
      <c r="T8" s="308">
        <v>41894</v>
      </c>
      <c r="U8" s="306">
        <v>93</v>
      </c>
    </row>
    <row r="9" spans="1:21" s="18" customFormat="1" ht="33.75" customHeight="1">
      <c r="A9" s="22">
        <v>2</v>
      </c>
      <c r="B9" s="335">
        <v>733</v>
      </c>
      <c r="C9" s="25">
        <v>33557</v>
      </c>
      <c r="D9" s="327" t="s">
        <v>506</v>
      </c>
      <c r="E9" s="328" t="s">
        <v>501</v>
      </c>
      <c r="F9" s="175">
        <v>155920</v>
      </c>
      <c r="G9" s="333">
        <v>7</v>
      </c>
      <c r="H9" s="21"/>
      <c r="I9" s="22">
        <v>2</v>
      </c>
      <c r="J9" s="23" t="s">
        <v>347</v>
      </c>
      <c r="K9" s="333">
        <f>IF(ISERROR(VLOOKUP(J9,'KAYIT LİSTESİ'!$B$4:$H$1183,2,0)),"",(VLOOKUP(J9,'KAYIT LİSTESİ'!$B$4:$H$1183,2,0)))</f>
      </c>
      <c r="L9" s="25">
        <f>IF(ISERROR(VLOOKUP(J9,'KAYIT LİSTESİ'!$B$4:$H$1183,4,0)),"",(VLOOKUP(J9,'KAYIT LİSTESİ'!$B$4:$H$1183,4,0)))</f>
      </c>
      <c r="M9" s="51">
        <f>IF(ISERROR(VLOOKUP(J9,'KAYIT LİSTESİ'!$B$4:$H$1183,5,0)),"",(VLOOKUP(J9,'KAYIT LİSTESİ'!$B$4:$H$1183,5,0)))</f>
      </c>
      <c r="N9" s="51">
        <f>IF(ISERROR(VLOOKUP(J9,'KAYIT LİSTESİ'!$B$4:$H$1183,6,0)),"",(VLOOKUP(J9,'KAYIT LİSTESİ'!$B$4:$H$1183,6,0)))</f>
      </c>
      <c r="O9" s="175"/>
      <c r="P9" s="24"/>
      <c r="T9" s="308">
        <v>41954</v>
      </c>
      <c r="U9" s="306">
        <v>92</v>
      </c>
    </row>
    <row r="10" spans="1:21" s="18" customFormat="1" ht="33.75" customHeight="1">
      <c r="A10" s="22">
        <v>3</v>
      </c>
      <c r="B10" s="335">
        <v>680</v>
      </c>
      <c r="C10" s="25">
        <v>33530</v>
      </c>
      <c r="D10" s="327" t="s">
        <v>437</v>
      </c>
      <c r="E10" s="328" t="s">
        <v>431</v>
      </c>
      <c r="F10" s="175">
        <v>165658</v>
      </c>
      <c r="G10" s="333">
        <v>6</v>
      </c>
      <c r="H10" s="21"/>
      <c r="I10" s="22">
        <v>3</v>
      </c>
      <c r="J10" s="23" t="s">
        <v>348</v>
      </c>
      <c r="K10" s="333">
        <f>IF(ISERROR(VLOOKUP(J10,'KAYIT LİSTESİ'!$B$4:$H$1183,2,0)),"",(VLOOKUP(J10,'KAYIT LİSTESİ'!$B$4:$H$1183,2,0)))</f>
        <v>708</v>
      </c>
      <c r="L10" s="25">
        <f>IF(ISERROR(VLOOKUP(J10,'KAYIT LİSTESİ'!$B$4:$H$1183,4,0)),"",(VLOOKUP(J10,'KAYIT LİSTESİ'!$B$4:$H$1183,4,0)))</f>
        <v>31990</v>
      </c>
      <c r="M10" s="51" t="str">
        <f>IF(ISERROR(VLOOKUP(J10,'KAYIT LİSTESİ'!$B$4:$H$1183,5,0)),"",(VLOOKUP(J10,'KAYIT LİSTESİ'!$B$4:$H$1183,5,0)))</f>
        <v>ÇETİN KARATAŞ</v>
      </c>
      <c r="N10" s="51" t="str">
        <f>IF(ISERROR(VLOOKUP(J10,'KAYIT LİSTESİ'!$B$4:$H$1183,6,0)),"",(VLOOKUP(J10,'KAYIT LİSTESİ'!$B$4:$H$1183,6,0)))</f>
        <v>MERSİN-MESKİ SPOR</v>
      </c>
      <c r="O10" s="175"/>
      <c r="P10" s="24"/>
      <c r="T10" s="308">
        <v>42014</v>
      </c>
      <c r="U10" s="306">
        <v>91</v>
      </c>
    </row>
    <row r="11" spans="1:21" s="18" customFormat="1" ht="33.75" customHeight="1">
      <c r="A11" s="22">
        <v>4</v>
      </c>
      <c r="B11" s="335">
        <v>698</v>
      </c>
      <c r="C11" s="25">
        <v>33538</v>
      </c>
      <c r="D11" s="327" t="s">
        <v>473</v>
      </c>
      <c r="E11" s="328" t="s">
        <v>468</v>
      </c>
      <c r="F11" s="175">
        <v>184385</v>
      </c>
      <c r="G11" s="333">
        <v>5</v>
      </c>
      <c r="H11" s="21"/>
      <c r="I11" s="22">
        <v>4</v>
      </c>
      <c r="J11" s="23" t="s">
        <v>349</v>
      </c>
      <c r="K11" s="333">
        <f>IF(ISERROR(VLOOKUP(J11,'KAYIT LİSTESİ'!$B$4:$H$1183,2,0)),"",(VLOOKUP(J11,'KAYIT LİSTESİ'!$B$4:$H$1183,2,0)))</f>
        <v>733</v>
      </c>
      <c r="L11" s="25">
        <f>IF(ISERROR(VLOOKUP(J11,'KAYIT LİSTESİ'!$B$4:$H$1183,4,0)),"",(VLOOKUP(J11,'KAYIT LİSTESİ'!$B$4:$H$1183,4,0)))</f>
        <v>33557</v>
      </c>
      <c r="M11" s="51" t="str">
        <f>IF(ISERROR(VLOOKUP(J11,'KAYIT LİSTESİ'!$B$4:$H$1183,5,0)),"",(VLOOKUP(J11,'KAYIT LİSTESİ'!$B$4:$H$1183,5,0)))</f>
        <v>SONER ÇİMTİMAR</v>
      </c>
      <c r="N11" s="51" t="str">
        <f>IF(ISERROR(VLOOKUP(J11,'KAYIT LİSTESİ'!$B$4:$H$1183,6,0)),"",(VLOOKUP(J11,'KAYIT LİSTESİ'!$B$4:$H$1183,6,0)))</f>
        <v>BURSA-BURSASPOR </v>
      </c>
      <c r="O11" s="175"/>
      <c r="P11" s="24"/>
      <c r="T11" s="308">
        <v>42084</v>
      </c>
      <c r="U11" s="306">
        <v>90</v>
      </c>
    </row>
    <row r="12" spans="1:21" s="18" customFormat="1" ht="33.75" customHeight="1">
      <c r="A12" s="22"/>
      <c r="B12" s="335">
        <v>708</v>
      </c>
      <c r="C12" s="25">
        <v>31990</v>
      </c>
      <c r="D12" s="327" t="s">
        <v>490</v>
      </c>
      <c r="E12" s="328" t="s">
        <v>484</v>
      </c>
      <c r="F12" s="175" t="s">
        <v>583</v>
      </c>
      <c r="G12" s="333">
        <v>0</v>
      </c>
      <c r="H12" s="21"/>
      <c r="I12" s="22">
        <v>5</v>
      </c>
      <c r="J12" s="23" t="s">
        <v>350</v>
      </c>
      <c r="K12" s="333">
        <f>IF(ISERROR(VLOOKUP(J12,'KAYIT LİSTESİ'!$B$4:$H$1183,2,0)),"",(VLOOKUP(J12,'KAYIT LİSTESİ'!$B$4:$H$1183,2,0)))</f>
        <v>698</v>
      </c>
      <c r="L12" s="25">
        <f>IF(ISERROR(VLOOKUP(J12,'KAYIT LİSTESİ'!$B$4:$H$1183,4,0)),"",(VLOOKUP(J12,'KAYIT LİSTESİ'!$B$4:$H$1183,4,0)))</f>
        <v>33538</v>
      </c>
      <c r="M12" s="51" t="str">
        <f>IF(ISERROR(VLOOKUP(J12,'KAYIT LİSTESİ'!$B$4:$H$1183,5,0)),"",(VLOOKUP(J12,'KAYIT LİSTESİ'!$B$4:$H$1183,5,0)))</f>
        <v>İSMAİL AKDOĞAN</v>
      </c>
      <c r="N12" s="51" t="str">
        <f>IF(ISERROR(VLOOKUP(J12,'KAYIT LİSTESİ'!$B$4:$H$1183,6,0)),"",(VLOOKUP(J12,'KAYIT LİSTESİ'!$B$4:$H$1183,6,0)))</f>
        <v>ANKARA-JANDARMA GÜCÜ</v>
      </c>
      <c r="O12" s="175"/>
      <c r="P12" s="24"/>
      <c r="T12" s="308">
        <v>42154</v>
      </c>
      <c r="U12" s="306">
        <v>89</v>
      </c>
    </row>
    <row r="13" spans="1:21" s="18" customFormat="1" ht="33.75" customHeight="1">
      <c r="A13" s="22"/>
      <c r="B13" s="335"/>
      <c r="C13" s="25"/>
      <c r="D13" s="327"/>
      <c r="E13" s="328"/>
      <c r="F13" s="175"/>
      <c r="G13" s="333"/>
      <c r="H13" s="21"/>
      <c r="I13" s="22">
        <v>6</v>
      </c>
      <c r="J13" s="23" t="s">
        <v>351</v>
      </c>
      <c r="K13" s="333">
        <f>IF(ISERROR(VLOOKUP(J13,'KAYIT LİSTESİ'!$B$4:$H$1183,2,0)),"",(VLOOKUP(J13,'KAYIT LİSTESİ'!$B$4:$H$1183,2,0)))</f>
        <v>680</v>
      </c>
      <c r="L13" s="25">
        <f>IF(ISERROR(VLOOKUP(J13,'KAYIT LİSTESİ'!$B$4:$H$1183,4,0)),"",(VLOOKUP(J13,'KAYIT LİSTESİ'!$B$4:$H$1183,4,0)))</f>
        <v>33530</v>
      </c>
      <c r="M13" s="51" t="str">
        <f>IF(ISERROR(VLOOKUP(J13,'KAYIT LİSTESİ'!$B$4:$H$1183,5,0)),"",(VLOOKUP(J13,'KAYIT LİSTESİ'!$B$4:$H$1183,5,0)))</f>
        <v>ERDİ AKSU</v>
      </c>
      <c r="N13" s="51" t="str">
        <f>IF(ISERROR(VLOOKUP(J13,'KAYIT LİSTESİ'!$B$4:$H$1183,6,0)),"",(VLOOKUP(J13,'KAYIT LİSTESİ'!$B$4:$H$1183,6,0)))</f>
        <v>İSTANBUL-ÜSKÜDAR BLD.SP.</v>
      </c>
      <c r="O13" s="175"/>
      <c r="P13" s="24"/>
      <c r="T13" s="308">
        <v>42224</v>
      </c>
      <c r="U13" s="306">
        <v>88</v>
      </c>
    </row>
    <row r="14" spans="1:21" s="18" customFormat="1" ht="33.75" customHeight="1">
      <c r="A14" s="22"/>
      <c r="B14" s="335"/>
      <c r="C14" s="25"/>
      <c r="D14" s="327"/>
      <c r="E14" s="328"/>
      <c r="F14" s="175"/>
      <c r="G14" s="333"/>
      <c r="H14" s="21"/>
      <c r="I14" s="22">
        <v>7</v>
      </c>
      <c r="J14" s="23" t="s">
        <v>352</v>
      </c>
      <c r="K14" s="333">
        <f>IF(ISERROR(VLOOKUP(J14,'KAYIT LİSTESİ'!$B$4:$H$1183,2,0)),"",(VLOOKUP(J14,'KAYIT LİSTESİ'!$B$4:$H$1183,2,0)))</f>
        <v>749</v>
      </c>
      <c r="L14" s="25">
        <f>IF(ISERROR(VLOOKUP(J14,'KAYIT LİSTESİ'!$B$4:$H$1183,4,0)),"",(VLOOKUP(J14,'KAYIT LİSTESİ'!$B$4:$H$1183,4,0)))</f>
        <v>34418</v>
      </c>
      <c r="M14" s="51" t="str">
        <f>IF(ISERROR(VLOOKUP(J14,'KAYIT LİSTESİ'!$B$4:$H$1183,5,0)),"",(VLOOKUP(J14,'KAYIT LİSTESİ'!$B$4:$H$1183,5,0)))</f>
        <v>SEBAHATTİN YILDIRIMCI</v>
      </c>
      <c r="N14" s="51" t="str">
        <f>IF(ISERROR(VLOOKUP(J14,'KAYIT LİSTESİ'!$B$4:$H$1183,6,0)),"",(VLOOKUP(J14,'KAYIT LİSTESİ'!$B$4:$H$1183,6,0)))</f>
        <v>KOCAELİ-DARICA BELEDİYE SP.</v>
      </c>
      <c r="O14" s="175"/>
      <c r="P14" s="24"/>
      <c r="T14" s="308">
        <v>42294</v>
      </c>
      <c r="U14" s="306">
        <v>87</v>
      </c>
    </row>
    <row r="15" spans="1:21" s="18" customFormat="1" ht="33.75" customHeight="1">
      <c r="A15" s="22"/>
      <c r="B15" s="335"/>
      <c r="C15" s="25"/>
      <c r="D15" s="327"/>
      <c r="E15" s="328"/>
      <c r="F15" s="175"/>
      <c r="G15" s="333"/>
      <c r="H15" s="21"/>
      <c r="I15" s="22">
        <v>8</v>
      </c>
      <c r="J15" s="23" t="s">
        <v>353</v>
      </c>
      <c r="K15" s="333">
        <f>IF(ISERROR(VLOOKUP(J15,'KAYIT LİSTESİ'!$B$4:$H$1183,2,0)),"",(VLOOKUP(J15,'KAYIT LİSTESİ'!$B$4:$H$1183,2,0)))</f>
      </c>
      <c r="L15" s="25">
        <f>IF(ISERROR(VLOOKUP(J15,'KAYIT LİSTESİ'!$B$4:$H$1183,4,0)),"",(VLOOKUP(J15,'KAYIT LİSTESİ'!$B$4:$H$1183,4,0)))</f>
      </c>
      <c r="M15" s="51">
        <f>IF(ISERROR(VLOOKUP(J15,'KAYIT LİSTESİ'!$B$4:$H$1183,5,0)),"",(VLOOKUP(J15,'KAYIT LİSTESİ'!$B$4:$H$1183,5,0)))</f>
      </c>
      <c r="N15" s="51">
        <f>IF(ISERROR(VLOOKUP(J15,'KAYIT LİSTESİ'!$B$4:$H$1183,6,0)),"",(VLOOKUP(J15,'KAYIT LİSTESİ'!$B$4:$H$1183,6,0)))</f>
      </c>
      <c r="O15" s="175"/>
      <c r="P15" s="24"/>
      <c r="T15" s="308">
        <v>42364</v>
      </c>
      <c r="U15" s="306">
        <v>86</v>
      </c>
    </row>
    <row r="16" spans="1:21" s="18" customFormat="1" ht="33.75" customHeight="1">
      <c r="A16" s="22"/>
      <c r="B16" s="335"/>
      <c r="C16" s="25"/>
      <c r="D16" s="327"/>
      <c r="E16" s="328"/>
      <c r="F16" s="175"/>
      <c r="G16" s="333"/>
      <c r="H16" s="21"/>
      <c r="I16" s="22">
        <v>9</v>
      </c>
      <c r="J16" s="23" t="s">
        <v>354</v>
      </c>
      <c r="K16" s="333">
        <f>IF(ISERROR(VLOOKUP(J16,'KAYIT LİSTESİ'!$B$4:$H$1183,2,0)),"",(VLOOKUP(J16,'KAYIT LİSTESİ'!$B$4:$H$1183,2,0)))</f>
      </c>
      <c r="L16" s="25">
        <f>IF(ISERROR(VLOOKUP(J16,'KAYIT LİSTESİ'!$B$4:$H$1183,4,0)),"",(VLOOKUP(J16,'KAYIT LİSTESİ'!$B$4:$H$1183,4,0)))</f>
      </c>
      <c r="M16" s="51">
        <f>IF(ISERROR(VLOOKUP(J16,'KAYIT LİSTESİ'!$B$4:$H$1183,5,0)),"",(VLOOKUP(J16,'KAYIT LİSTESİ'!$B$4:$H$1183,5,0)))</f>
      </c>
      <c r="N16" s="51">
        <f>IF(ISERROR(VLOOKUP(J16,'KAYIT LİSTESİ'!$B$4:$H$1183,6,0)),"",(VLOOKUP(J16,'KAYIT LİSTESİ'!$B$4:$H$1183,6,0)))</f>
      </c>
      <c r="O16" s="175"/>
      <c r="P16" s="24"/>
      <c r="T16" s="308">
        <v>42434</v>
      </c>
      <c r="U16" s="306">
        <v>85</v>
      </c>
    </row>
    <row r="17" spans="1:21" s="18" customFormat="1" ht="33.75" customHeight="1">
      <c r="A17" s="22"/>
      <c r="B17" s="335"/>
      <c r="C17" s="25"/>
      <c r="D17" s="327"/>
      <c r="E17" s="328"/>
      <c r="F17" s="175"/>
      <c r="G17" s="333"/>
      <c r="H17" s="21"/>
      <c r="I17" s="22">
        <v>10</v>
      </c>
      <c r="J17" s="23" t="s">
        <v>355</v>
      </c>
      <c r="K17" s="333">
        <f>IF(ISERROR(VLOOKUP(J17,'KAYIT LİSTESİ'!$B$4:$H$1183,2,0)),"",(VLOOKUP(J17,'KAYIT LİSTESİ'!$B$4:$H$1183,2,0)))</f>
      </c>
      <c r="L17" s="25">
        <f>IF(ISERROR(VLOOKUP(J17,'KAYIT LİSTESİ'!$B$4:$H$1183,4,0)),"",(VLOOKUP(J17,'KAYIT LİSTESİ'!$B$4:$H$1183,4,0)))</f>
      </c>
      <c r="M17" s="51">
        <f>IF(ISERROR(VLOOKUP(J17,'KAYIT LİSTESİ'!$B$4:$H$1183,5,0)),"",(VLOOKUP(J17,'KAYIT LİSTESİ'!$B$4:$H$1183,5,0)))</f>
      </c>
      <c r="N17" s="51">
        <f>IF(ISERROR(VLOOKUP(J17,'KAYIT LİSTESİ'!$B$4:$H$1183,6,0)),"",(VLOOKUP(J17,'KAYIT LİSTESİ'!$B$4:$H$1183,6,0)))</f>
      </c>
      <c r="O17" s="175"/>
      <c r="P17" s="24"/>
      <c r="T17" s="308">
        <v>42504</v>
      </c>
      <c r="U17" s="306">
        <v>84</v>
      </c>
    </row>
    <row r="18" spans="1:21" s="18" customFormat="1" ht="33.75" customHeight="1">
      <c r="A18" s="22"/>
      <c r="B18" s="335"/>
      <c r="C18" s="25"/>
      <c r="D18" s="327"/>
      <c r="E18" s="328"/>
      <c r="F18" s="175"/>
      <c r="G18" s="333"/>
      <c r="H18" s="21"/>
      <c r="I18" s="22">
        <v>11</v>
      </c>
      <c r="J18" s="23" t="s">
        <v>356</v>
      </c>
      <c r="K18" s="333">
        <f>IF(ISERROR(VLOOKUP(J18,'KAYIT LİSTESİ'!$B$4:$H$1183,2,0)),"",(VLOOKUP(J18,'KAYIT LİSTESİ'!$B$4:$H$1183,2,0)))</f>
      </c>
      <c r="L18" s="25">
        <f>IF(ISERROR(VLOOKUP(J18,'KAYIT LİSTESİ'!$B$4:$H$1183,4,0)),"",(VLOOKUP(J18,'KAYIT LİSTESİ'!$B$4:$H$1183,4,0)))</f>
      </c>
      <c r="M18" s="51">
        <f>IF(ISERROR(VLOOKUP(J18,'KAYIT LİSTESİ'!$B$4:$H$1183,5,0)),"",(VLOOKUP(J18,'KAYIT LİSTESİ'!$B$4:$H$1183,5,0)))</f>
      </c>
      <c r="N18" s="51">
        <f>IF(ISERROR(VLOOKUP(J18,'KAYIT LİSTESİ'!$B$4:$H$1183,6,0)),"",(VLOOKUP(J18,'KAYIT LİSTESİ'!$B$4:$H$1183,6,0)))</f>
      </c>
      <c r="O18" s="175"/>
      <c r="P18" s="24"/>
      <c r="T18" s="308">
        <v>42574</v>
      </c>
      <c r="U18" s="306">
        <v>83</v>
      </c>
    </row>
    <row r="19" spans="1:21" s="18" customFormat="1" ht="33.75" customHeight="1">
      <c r="A19" s="22"/>
      <c r="B19" s="335"/>
      <c r="C19" s="25"/>
      <c r="D19" s="327"/>
      <c r="E19" s="328"/>
      <c r="F19" s="175"/>
      <c r="G19" s="333"/>
      <c r="H19" s="21"/>
      <c r="I19" s="22">
        <v>12</v>
      </c>
      <c r="J19" s="23" t="s">
        <v>357</v>
      </c>
      <c r="K19" s="333">
        <f>IF(ISERROR(VLOOKUP(J19,'KAYIT LİSTESİ'!$B$4:$H$1183,2,0)),"",(VLOOKUP(J19,'KAYIT LİSTESİ'!$B$4:$H$1183,2,0)))</f>
      </c>
      <c r="L19" s="25">
        <f>IF(ISERROR(VLOOKUP(J19,'KAYIT LİSTESİ'!$B$4:$H$1183,4,0)),"",(VLOOKUP(J19,'KAYIT LİSTESİ'!$B$4:$H$1183,4,0)))</f>
      </c>
      <c r="M19" s="51">
        <f>IF(ISERROR(VLOOKUP(J19,'KAYIT LİSTESİ'!$B$4:$H$1183,5,0)),"",(VLOOKUP(J19,'KAYIT LİSTESİ'!$B$4:$H$1183,5,0)))</f>
      </c>
      <c r="N19" s="51">
        <f>IF(ISERROR(VLOOKUP(J19,'KAYIT LİSTESİ'!$B$4:$H$1183,6,0)),"",(VLOOKUP(J19,'KAYIT LİSTESİ'!$B$4:$H$1183,6,0)))</f>
      </c>
      <c r="O19" s="175"/>
      <c r="P19" s="24"/>
      <c r="T19" s="308">
        <v>42654</v>
      </c>
      <c r="U19" s="306">
        <v>82</v>
      </c>
    </row>
    <row r="20" spans="1:21" s="18" customFormat="1" ht="33.75" customHeight="1">
      <c r="A20" s="22"/>
      <c r="B20" s="335"/>
      <c r="C20" s="25"/>
      <c r="D20" s="327"/>
      <c r="E20" s="328"/>
      <c r="F20" s="175"/>
      <c r="G20" s="333"/>
      <c r="H20" s="21"/>
      <c r="I20" s="320" t="s">
        <v>17</v>
      </c>
      <c r="J20" s="321"/>
      <c r="K20" s="321"/>
      <c r="L20" s="321"/>
      <c r="M20" s="321"/>
      <c r="N20" s="321"/>
      <c r="O20" s="321"/>
      <c r="P20" s="322"/>
      <c r="T20" s="308">
        <v>42734</v>
      </c>
      <c r="U20" s="306">
        <v>81</v>
      </c>
    </row>
    <row r="21" spans="1:21" s="18" customFormat="1" ht="33.75" customHeight="1">
      <c r="A21" s="22"/>
      <c r="B21" s="335"/>
      <c r="C21" s="25"/>
      <c r="D21" s="327"/>
      <c r="E21" s="328"/>
      <c r="F21" s="175"/>
      <c r="G21" s="333"/>
      <c r="H21" s="21"/>
      <c r="I21" s="50" t="s">
        <v>12</v>
      </c>
      <c r="J21" s="50" t="s">
        <v>61</v>
      </c>
      <c r="K21" s="50" t="s">
        <v>60</v>
      </c>
      <c r="L21" s="132" t="s">
        <v>13</v>
      </c>
      <c r="M21" s="133" t="s">
        <v>14</v>
      </c>
      <c r="N21" s="133" t="s">
        <v>423</v>
      </c>
      <c r="O21" s="174" t="s">
        <v>15</v>
      </c>
      <c r="P21" s="50" t="s">
        <v>27</v>
      </c>
      <c r="T21" s="308">
        <v>42814</v>
      </c>
      <c r="U21" s="306">
        <v>80</v>
      </c>
    </row>
    <row r="22" spans="1:21" s="18" customFormat="1" ht="33.75" customHeight="1">
      <c r="A22" s="22"/>
      <c r="B22" s="335"/>
      <c r="C22" s="25"/>
      <c r="D22" s="327"/>
      <c r="E22" s="328"/>
      <c r="F22" s="175"/>
      <c r="G22" s="333"/>
      <c r="H22" s="21"/>
      <c r="I22" s="22">
        <v>1</v>
      </c>
      <c r="J22" s="23" t="s">
        <v>358</v>
      </c>
      <c r="K22" s="333">
        <f>IF(ISERROR(VLOOKUP(J22,'KAYIT LİSTESİ'!$B$4:$H$1183,2,0)),"",(VLOOKUP(J22,'KAYIT LİSTESİ'!$B$4:$H$1183,2,0)))</f>
      </c>
      <c r="L22" s="25">
        <f>IF(ISERROR(VLOOKUP(J22,'KAYIT LİSTESİ'!$B$4:$H$1183,4,0)),"",(VLOOKUP(J22,'KAYIT LİSTESİ'!$B$4:$H$1183,4,0)))</f>
      </c>
      <c r="M22" s="51">
        <f>IF(ISERROR(VLOOKUP(J22,'KAYIT LİSTESİ'!$B$4:$H$1183,5,0)),"",(VLOOKUP(J22,'KAYIT LİSTESİ'!$B$4:$H$1183,5,0)))</f>
      </c>
      <c r="N22" s="51">
        <f>IF(ISERROR(VLOOKUP(J22,'KAYIT LİSTESİ'!$B$4:$H$1183,6,0)),"",(VLOOKUP(J22,'KAYIT LİSTESİ'!$B$4:$H$1183,6,0)))</f>
      </c>
      <c r="O22" s="175"/>
      <c r="P22" s="24"/>
      <c r="T22" s="308">
        <v>42894</v>
      </c>
      <c r="U22" s="306">
        <v>79</v>
      </c>
    </row>
    <row r="23" spans="1:21" s="18" customFormat="1" ht="33.75" customHeight="1">
      <c r="A23" s="22"/>
      <c r="B23" s="335"/>
      <c r="C23" s="25"/>
      <c r="D23" s="327"/>
      <c r="E23" s="328"/>
      <c r="F23" s="175"/>
      <c r="G23" s="333"/>
      <c r="H23" s="21"/>
      <c r="I23" s="22">
        <v>2</v>
      </c>
      <c r="J23" s="23" t="s">
        <v>359</v>
      </c>
      <c r="K23" s="333">
        <f>IF(ISERROR(VLOOKUP(J23,'KAYIT LİSTESİ'!$B$4:$H$1183,2,0)),"",(VLOOKUP(J23,'KAYIT LİSTESİ'!$B$4:$H$1183,2,0)))</f>
      </c>
      <c r="L23" s="25">
        <f>IF(ISERROR(VLOOKUP(J23,'KAYIT LİSTESİ'!$B$4:$H$1183,4,0)),"",(VLOOKUP(J23,'KAYIT LİSTESİ'!$B$4:$H$1183,4,0)))</f>
      </c>
      <c r="M23" s="51">
        <f>IF(ISERROR(VLOOKUP(J23,'KAYIT LİSTESİ'!$B$4:$H$1183,5,0)),"",(VLOOKUP(J23,'KAYIT LİSTESİ'!$B$4:$H$1183,5,0)))</f>
      </c>
      <c r="N23" s="51">
        <f>IF(ISERROR(VLOOKUP(J23,'KAYIT LİSTESİ'!$B$4:$H$1183,6,0)),"",(VLOOKUP(J23,'KAYIT LİSTESİ'!$B$4:$H$1183,6,0)))</f>
      </c>
      <c r="O23" s="175"/>
      <c r="P23" s="24"/>
      <c r="T23" s="308">
        <v>42974</v>
      </c>
      <c r="U23" s="306">
        <v>78</v>
      </c>
    </row>
    <row r="24" spans="1:21" s="18" customFormat="1" ht="33.75" customHeight="1">
      <c r="A24" s="22"/>
      <c r="B24" s="335"/>
      <c r="C24" s="25"/>
      <c r="D24" s="327"/>
      <c r="E24" s="328"/>
      <c r="F24" s="175"/>
      <c r="G24" s="333"/>
      <c r="H24" s="21"/>
      <c r="I24" s="22">
        <v>3</v>
      </c>
      <c r="J24" s="23" t="s">
        <v>360</v>
      </c>
      <c r="K24" s="333">
        <f>IF(ISERROR(VLOOKUP(J24,'KAYIT LİSTESİ'!$B$4:$H$1183,2,0)),"",(VLOOKUP(J24,'KAYIT LİSTESİ'!$B$4:$H$1183,2,0)))</f>
      </c>
      <c r="L24" s="25">
        <f>IF(ISERROR(VLOOKUP(J24,'KAYIT LİSTESİ'!$B$4:$H$1183,4,0)),"",(VLOOKUP(J24,'KAYIT LİSTESİ'!$B$4:$H$1183,4,0)))</f>
      </c>
      <c r="M24" s="51">
        <f>IF(ISERROR(VLOOKUP(J24,'KAYIT LİSTESİ'!$B$4:$H$1183,5,0)),"",(VLOOKUP(J24,'KAYIT LİSTESİ'!$B$4:$H$1183,5,0)))</f>
      </c>
      <c r="N24" s="51">
        <f>IF(ISERROR(VLOOKUP(J24,'KAYIT LİSTESİ'!$B$4:$H$1183,6,0)),"",(VLOOKUP(J24,'KAYIT LİSTESİ'!$B$4:$H$1183,6,0)))</f>
      </c>
      <c r="O24" s="175"/>
      <c r="P24" s="24"/>
      <c r="T24" s="308">
        <v>43054</v>
      </c>
      <c r="U24" s="306">
        <v>77</v>
      </c>
    </row>
    <row r="25" spans="1:21" s="18" customFormat="1" ht="33.75" customHeight="1">
      <c r="A25" s="22"/>
      <c r="B25" s="335"/>
      <c r="C25" s="25"/>
      <c r="D25" s="327"/>
      <c r="E25" s="328"/>
      <c r="F25" s="175"/>
      <c r="G25" s="333"/>
      <c r="H25" s="21"/>
      <c r="I25" s="22">
        <v>4</v>
      </c>
      <c r="J25" s="23" t="s">
        <v>361</v>
      </c>
      <c r="K25" s="333">
        <f>IF(ISERROR(VLOOKUP(J25,'KAYIT LİSTESİ'!$B$4:$H$1183,2,0)),"",(VLOOKUP(J25,'KAYIT LİSTESİ'!$B$4:$H$1183,2,0)))</f>
      </c>
      <c r="L25" s="25">
        <f>IF(ISERROR(VLOOKUP(J25,'KAYIT LİSTESİ'!$B$4:$H$1183,4,0)),"",(VLOOKUP(J25,'KAYIT LİSTESİ'!$B$4:$H$1183,4,0)))</f>
      </c>
      <c r="M25" s="51">
        <f>IF(ISERROR(VLOOKUP(J25,'KAYIT LİSTESİ'!$B$4:$H$1183,5,0)),"",(VLOOKUP(J25,'KAYIT LİSTESİ'!$B$4:$H$1183,5,0)))</f>
      </c>
      <c r="N25" s="51">
        <f>IF(ISERROR(VLOOKUP(J25,'KAYIT LİSTESİ'!$B$4:$H$1183,6,0)),"",(VLOOKUP(J25,'KAYIT LİSTESİ'!$B$4:$H$1183,6,0)))</f>
      </c>
      <c r="O25" s="175"/>
      <c r="P25" s="24"/>
      <c r="T25" s="308">
        <v>43134</v>
      </c>
      <c r="U25" s="306">
        <v>76</v>
      </c>
    </row>
    <row r="26" spans="1:21" s="18" customFormat="1" ht="33.75" customHeight="1">
      <c r="A26" s="22"/>
      <c r="B26" s="335"/>
      <c r="C26" s="25"/>
      <c r="D26" s="327"/>
      <c r="E26" s="328"/>
      <c r="F26" s="175"/>
      <c r="G26" s="333"/>
      <c r="H26" s="21"/>
      <c r="I26" s="22">
        <v>5</v>
      </c>
      <c r="J26" s="23" t="s">
        <v>362</v>
      </c>
      <c r="K26" s="333">
        <f>IF(ISERROR(VLOOKUP(J26,'KAYIT LİSTESİ'!$B$4:$H$1183,2,0)),"",(VLOOKUP(J26,'KAYIT LİSTESİ'!$B$4:$H$1183,2,0)))</f>
      </c>
      <c r="L26" s="25">
        <f>IF(ISERROR(VLOOKUP(J26,'KAYIT LİSTESİ'!$B$4:$H$1183,4,0)),"",(VLOOKUP(J26,'KAYIT LİSTESİ'!$B$4:$H$1183,4,0)))</f>
      </c>
      <c r="M26" s="51">
        <f>IF(ISERROR(VLOOKUP(J26,'KAYIT LİSTESİ'!$B$4:$H$1183,5,0)),"",(VLOOKUP(J26,'KAYIT LİSTESİ'!$B$4:$H$1183,5,0)))</f>
      </c>
      <c r="N26" s="51">
        <f>IF(ISERROR(VLOOKUP(J26,'KAYIT LİSTESİ'!$B$4:$H$1183,6,0)),"",(VLOOKUP(J26,'KAYIT LİSTESİ'!$B$4:$H$1183,6,0)))</f>
      </c>
      <c r="O26" s="175"/>
      <c r="P26" s="24"/>
      <c r="T26" s="308">
        <v>43214</v>
      </c>
      <c r="U26" s="306">
        <v>75</v>
      </c>
    </row>
    <row r="27" spans="1:21" s="18" customFormat="1" ht="33.75" customHeight="1">
      <c r="A27" s="22"/>
      <c r="B27" s="335"/>
      <c r="C27" s="25"/>
      <c r="D27" s="327"/>
      <c r="E27" s="328"/>
      <c r="F27" s="175"/>
      <c r="G27" s="333"/>
      <c r="H27" s="21"/>
      <c r="I27" s="22">
        <v>6</v>
      </c>
      <c r="J27" s="23" t="s">
        <v>363</v>
      </c>
      <c r="K27" s="333">
        <f>IF(ISERROR(VLOOKUP(J27,'KAYIT LİSTESİ'!$B$4:$H$1183,2,0)),"",(VLOOKUP(J27,'KAYIT LİSTESİ'!$B$4:$H$1183,2,0)))</f>
      </c>
      <c r="L27" s="25">
        <f>IF(ISERROR(VLOOKUP(J27,'KAYIT LİSTESİ'!$B$4:$H$1183,4,0)),"",(VLOOKUP(J27,'KAYIT LİSTESİ'!$B$4:$H$1183,4,0)))</f>
      </c>
      <c r="M27" s="51">
        <f>IF(ISERROR(VLOOKUP(J27,'KAYIT LİSTESİ'!$B$4:$H$1183,5,0)),"",(VLOOKUP(J27,'KAYIT LİSTESİ'!$B$4:$H$1183,5,0)))</f>
      </c>
      <c r="N27" s="51">
        <f>IF(ISERROR(VLOOKUP(J27,'KAYIT LİSTESİ'!$B$4:$H$1183,6,0)),"",(VLOOKUP(J27,'KAYIT LİSTESİ'!$B$4:$H$1183,6,0)))</f>
      </c>
      <c r="O27" s="175"/>
      <c r="P27" s="24"/>
      <c r="T27" s="308">
        <v>43314</v>
      </c>
      <c r="U27" s="306">
        <v>74</v>
      </c>
    </row>
    <row r="28" spans="1:21" s="18" customFormat="1" ht="33.75" customHeight="1">
      <c r="A28" s="22"/>
      <c r="B28" s="335"/>
      <c r="C28" s="25"/>
      <c r="D28" s="327"/>
      <c r="E28" s="328"/>
      <c r="F28" s="175"/>
      <c r="G28" s="333"/>
      <c r="H28" s="21"/>
      <c r="I28" s="22">
        <v>7</v>
      </c>
      <c r="J28" s="23" t="s">
        <v>364</v>
      </c>
      <c r="K28" s="333">
        <f>IF(ISERROR(VLOOKUP(J28,'KAYIT LİSTESİ'!$B$4:$H$1183,2,0)),"",(VLOOKUP(J28,'KAYIT LİSTESİ'!$B$4:$H$1183,2,0)))</f>
      </c>
      <c r="L28" s="25">
        <f>IF(ISERROR(VLOOKUP(J28,'KAYIT LİSTESİ'!$B$4:$H$1183,4,0)),"",(VLOOKUP(J28,'KAYIT LİSTESİ'!$B$4:$H$1183,4,0)))</f>
      </c>
      <c r="M28" s="51">
        <f>IF(ISERROR(VLOOKUP(J28,'KAYIT LİSTESİ'!$B$4:$H$1183,5,0)),"",(VLOOKUP(J28,'KAYIT LİSTESİ'!$B$4:$H$1183,5,0)))</f>
      </c>
      <c r="N28" s="51">
        <f>IF(ISERROR(VLOOKUP(J28,'KAYIT LİSTESİ'!$B$4:$H$1183,6,0)),"",(VLOOKUP(J28,'KAYIT LİSTESİ'!$B$4:$H$1183,6,0)))</f>
      </c>
      <c r="O28" s="175"/>
      <c r="P28" s="24"/>
      <c r="T28" s="308">
        <v>43414</v>
      </c>
      <c r="U28" s="306">
        <v>73</v>
      </c>
    </row>
    <row r="29" spans="1:21" s="18" customFormat="1" ht="33.75" customHeight="1">
      <c r="A29" s="22"/>
      <c r="B29" s="335"/>
      <c r="C29" s="25"/>
      <c r="D29" s="327"/>
      <c r="E29" s="328"/>
      <c r="F29" s="175"/>
      <c r="G29" s="333"/>
      <c r="H29" s="21"/>
      <c r="I29" s="22">
        <v>8</v>
      </c>
      <c r="J29" s="23" t="s">
        <v>365</v>
      </c>
      <c r="K29" s="333">
        <f>IF(ISERROR(VLOOKUP(J29,'KAYIT LİSTESİ'!$B$4:$H$1183,2,0)),"",(VLOOKUP(J29,'KAYIT LİSTESİ'!$B$4:$H$1183,2,0)))</f>
      </c>
      <c r="L29" s="25">
        <f>IF(ISERROR(VLOOKUP(J29,'KAYIT LİSTESİ'!$B$4:$H$1183,4,0)),"",(VLOOKUP(J29,'KAYIT LİSTESİ'!$B$4:$H$1183,4,0)))</f>
      </c>
      <c r="M29" s="51">
        <f>IF(ISERROR(VLOOKUP(J29,'KAYIT LİSTESİ'!$B$4:$H$1183,5,0)),"",(VLOOKUP(J29,'KAYIT LİSTESİ'!$B$4:$H$1183,5,0)))</f>
      </c>
      <c r="N29" s="51">
        <f>IF(ISERROR(VLOOKUP(J29,'KAYIT LİSTESİ'!$B$4:$H$1183,6,0)),"",(VLOOKUP(J29,'KAYIT LİSTESİ'!$B$4:$H$1183,6,0)))</f>
      </c>
      <c r="O29" s="175"/>
      <c r="P29" s="24"/>
      <c r="T29" s="308">
        <v>43514</v>
      </c>
      <c r="U29" s="306">
        <v>72</v>
      </c>
    </row>
    <row r="30" spans="1:21" s="18" customFormat="1" ht="33.75" customHeight="1">
      <c r="A30" s="22"/>
      <c r="B30" s="335"/>
      <c r="C30" s="25"/>
      <c r="D30" s="327"/>
      <c r="E30" s="328"/>
      <c r="F30" s="175"/>
      <c r="G30" s="333"/>
      <c r="H30" s="21"/>
      <c r="I30" s="22">
        <v>9</v>
      </c>
      <c r="J30" s="23" t="s">
        <v>366</v>
      </c>
      <c r="K30" s="333">
        <f>IF(ISERROR(VLOOKUP(J30,'KAYIT LİSTESİ'!$B$4:$H$1183,2,0)),"",(VLOOKUP(J30,'KAYIT LİSTESİ'!$B$4:$H$1183,2,0)))</f>
      </c>
      <c r="L30" s="25">
        <f>IF(ISERROR(VLOOKUP(J30,'KAYIT LİSTESİ'!$B$4:$H$1183,4,0)),"",(VLOOKUP(J30,'KAYIT LİSTESİ'!$B$4:$H$1183,4,0)))</f>
      </c>
      <c r="M30" s="51">
        <f>IF(ISERROR(VLOOKUP(J30,'KAYIT LİSTESİ'!$B$4:$H$1183,5,0)),"",(VLOOKUP(J30,'KAYIT LİSTESİ'!$B$4:$H$1183,5,0)))</f>
      </c>
      <c r="N30" s="51">
        <f>IF(ISERROR(VLOOKUP(J30,'KAYIT LİSTESİ'!$B$4:$H$1183,6,0)),"",(VLOOKUP(J30,'KAYIT LİSTESİ'!$B$4:$H$1183,6,0)))</f>
      </c>
      <c r="O30" s="175"/>
      <c r="P30" s="24"/>
      <c r="T30" s="308">
        <v>43614</v>
      </c>
      <c r="U30" s="306">
        <v>71</v>
      </c>
    </row>
    <row r="31" spans="1:21" s="18" customFormat="1" ht="33.75" customHeight="1">
      <c r="A31" s="22"/>
      <c r="B31" s="335"/>
      <c r="C31" s="25"/>
      <c r="D31" s="327"/>
      <c r="E31" s="328"/>
      <c r="F31" s="175"/>
      <c r="G31" s="333"/>
      <c r="H31" s="21"/>
      <c r="I31" s="22">
        <v>10</v>
      </c>
      <c r="J31" s="23" t="s">
        <v>367</v>
      </c>
      <c r="K31" s="333">
        <f>IF(ISERROR(VLOOKUP(J31,'KAYIT LİSTESİ'!$B$4:$H$1183,2,0)),"",(VLOOKUP(J31,'KAYIT LİSTESİ'!$B$4:$H$1183,2,0)))</f>
      </c>
      <c r="L31" s="25">
        <f>IF(ISERROR(VLOOKUP(J31,'KAYIT LİSTESİ'!$B$4:$H$1183,4,0)),"",(VLOOKUP(J31,'KAYIT LİSTESİ'!$B$4:$H$1183,4,0)))</f>
      </c>
      <c r="M31" s="51">
        <f>IF(ISERROR(VLOOKUP(J31,'KAYIT LİSTESİ'!$B$4:$H$1183,5,0)),"",(VLOOKUP(J31,'KAYIT LİSTESİ'!$B$4:$H$1183,5,0)))</f>
      </c>
      <c r="N31" s="51">
        <f>IF(ISERROR(VLOOKUP(J31,'KAYIT LİSTESİ'!$B$4:$H$1183,6,0)),"",(VLOOKUP(J31,'KAYIT LİSTESİ'!$B$4:$H$1183,6,0)))</f>
      </c>
      <c r="O31" s="175"/>
      <c r="P31" s="24"/>
      <c r="T31" s="308">
        <v>43714</v>
      </c>
      <c r="U31" s="306">
        <v>70</v>
      </c>
    </row>
    <row r="32" spans="1:21" s="18" customFormat="1" ht="33.75" customHeight="1">
      <c r="A32" s="22"/>
      <c r="B32" s="335"/>
      <c r="C32" s="25"/>
      <c r="D32" s="327"/>
      <c r="E32" s="328"/>
      <c r="F32" s="175"/>
      <c r="G32" s="333"/>
      <c r="H32" s="21"/>
      <c r="I32" s="22">
        <v>11</v>
      </c>
      <c r="J32" s="23" t="s">
        <v>368</v>
      </c>
      <c r="K32" s="333">
        <f>IF(ISERROR(VLOOKUP(J32,'KAYIT LİSTESİ'!$B$4:$H$1183,2,0)),"",(VLOOKUP(J32,'KAYIT LİSTESİ'!$B$4:$H$1183,2,0)))</f>
      </c>
      <c r="L32" s="25">
        <f>IF(ISERROR(VLOOKUP(J32,'KAYIT LİSTESİ'!$B$4:$H$1183,4,0)),"",(VLOOKUP(J32,'KAYIT LİSTESİ'!$B$4:$H$1183,4,0)))</f>
      </c>
      <c r="M32" s="51">
        <f>IF(ISERROR(VLOOKUP(J32,'KAYIT LİSTESİ'!$B$4:$H$1183,5,0)),"",(VLOOKUP(J32,'KAYIT LİSTESİ'!$B$4:$H$1183,5,0)))</f>
      </c>
      <c r="N32" s="51">
        <f>IF(ISERROR(VLOOKUP(J32,'KAYIT LİSTESİ'!$B$4:$H$1183,6,0)),"",(VLOOKUP(J32,'KAYIT LİSTESİ'!$B$4:$H$1183,6,0)))</f>
      </c>
      <c r="O32" s="175"/>
      <c r="P32" s="24"/>
      <c r="T32" s="308">
        <v>43834</v>
      </c>
      <c r="U32" s="306">
        <v>69</v>
      </c>
    </row>
    <row r="33" spans="1:21" s="18" customFormat="1" ht="33.75" customHeight="1">
      <c r="A33" s="22"/>
      <c r="B33" s="335"/>
      <c r="C33" s="25"/>
      <c r="D33" s="327"/>
      <c r="E33" s="328"/>
      <c r="F33" s="175"/>
      <c r="G33" s="333"/>
      <c r="H33" s="21"/>
      <c r="I33" s="22">
        <v>12</v>
      </c>
      <c r="J33" s="23" t="s">
        <v>369</v>
      </c>
      <c r="K33" s="333">
        <f>IF(ISERROR(VLOOKUP(J33,'KAYIT LİSTESİ'!$B$4:$H$1183,2,0)),"",(VLOOKUP(J33,'KAYIT LİSTESİ'!$B$4:$H$1183,2,0)))</f>
      </c>
      <c r="L33" s="25">
        <f>IF(ISERROR(VLOOKUP(J33,'KAYIT LİSTESİ'!$B$4:$H$1183,4,0)),"",(VLOOKUP(J33,'KAYIT LİSTESİ'!$B$4:$H$1183,4,0)))</f>
      </c>
      <c r="M33" s="51">
        <f>IF(ISERROR(VLOOKUP(J33,'KAYIT LİSTESİ'!$B$4:$H$1183,5,0)),"",(VLOOKUP(J33,'KAYIT LİSTESİ'!$B$4:$H$1183,5,0)))</f>
      </c>
      <c r="N33" s="51">
        <f>IF(ISERROR(VLOOKUP(J33,'KAYIT LİSTESİ'!$B$4:$H$1183,6,0)),"",(VLOOKUP(J33,'KAYIT LİSTESİ'!$B$4:$H$1183,6,0)))</f>
      </c>
      <c r="O33" s="175"/>
      <c r="P33" s="24"/>
      <c r="T33" s="308">
        <v>43954</v>
      </c>
      <c r="U33" s="306">
        <v>68</v>
      </c>
    </row>
    <row r="34" spans="1:21" s="18" customFormat="1" ht="33.75" customHeight="1">
      <c r="A34" s="22"/>
      <c r="B34" s="335"/>
      <c r="C34" s="25"/>
      <c r="D34" s="327"/>
      <c r="E34" s="328"/>
      <c r="F34" s="175"/>
      <c r="G34" s="333"/>
      <c r="H34" s="21"/>
      <c r="I34" s="320" t="s">
        <v>18</v>
      </c>
      <c r="J34" s="321"/>
      <c r="K34" s="321"/>
      <c r="L34" s="321"/>
      <c r="M34" s="321"/>
      <c r="N34" s="321"/>
      <c r="O34" s="321"/>
      <c r="P34" s="322"/>
      <c r="T34" s="308">
        <v>44074</v>
      </c>
      <c r="U34" s="306">
        <v>67</v>
      </c>
    </row>
    <row r="35" spans="1:21" s="18" customFormat="1" ht="33.75" customHeight="1">
      <c r="A35" s="22"/>
      <c r="B35" s="335"/>
      <c r="C35" s="25"/>
      <c r="D35" s="327"/>
      <c r="E35" s="328"/>
      <c r="F35" s="175"/>
      <c r="G35" s="333"/>
      <c r="H35" s="21"/>
      <c r="I35" s="50" t="s">
        <v>12</v>
      </c>
      <c r="J35" s="50" t="s">
        <v>61</v>
      </c>
      <c r="K35" s="50" t="s">
        <v>60</v>
      </c>
      <c r="L35" s="132" t="s">
        <v>13</v>
      </c>
      <c r="M35" s="133" t="s">
        <v>14</v>
      </c>
      <c r="N35" s="133" t="s">
        <v>423</v>
      </c>
      <c r="O35" s="174" t="s">
        <v>15</v>
      </c>
      <c r="P35" s="50" t="s">
        <v>27</v>
      </c>
      <c r="T35" s="308">
        <v>44194</v>
      </c>
      <c r="U35" s="306">
        <v>66</v>
      </c>
    </row>
    <row r="36" spans="1:21" s="18" customFormat="1" ht="33.75" customHeight="1">
      <c r="A36" s="22"/>
      <c r="B36" s="335"/>
      <c r="C36" s="25"/>
      <c r="D36" s="327"/>
      <c r="E36" s="328"/>
      <c r="F36" s="175"/>
      <c r="G36" s="333"/>
      <c r="H36" s="21"/>
      <c r="I36" s="22">
        <v>1</v>
      </c>
      <c r="J36" s="23" t="s">
        <v>370</v>
      </c>
      <c r="K36" s="333">
        <f>IF(ISERROR(VLOOKUP(J36,'KAYIT LİSTESİ'!$B$4:$H$1183,2,0)),"",(VLOOKUP(J36,'KAYIT LİSTESİ'!$B$4:$H$1183,2,0)))</f>
      </c>
      <c r="L36" s="25">
        <f>IF(ISERROR(VLOOKUP(J36,'KAYIT LİSTESİ'!$B$4:$H$1183,4,0)),"",(VLOOKUP(J36,'KAYIT LİSTESİ'!$B$4:$H$1183,4,0)))</f>
      </c>
      <c r="M36" s="51">
        <f>IF(ISERROR(VLOOKUP(J36,'KAYIT LİSTESİ'!$B$4:$H$1183,5,0)),"",(VLOOKUP(J36,'KAYIT LİSTESİ'!$B$4:$H$1183,5,0)))</f>
      </c>
      <c r="N36" s="51">
        <f>IF(ISERROR(VLOOKUP(J36,'KAYIT LİSTESİ'!$B$4:$H$1183,6,0)),"",(VLOOKUP(J36,'KAYIT LİSTESİ'!$B$4:$H$1183,6,0)))</f>
      </c>
      <c r="O36" s="175"/>
      <c r="P36" s="24"/>
      <c r="T36" s="308">
        <v>44314</v>
      </c>
      <c r="U36" s="306">
        <v>65</v>
      </c>
    </row>
    <row r="37" spans="1:21" s="18" customFormat="1" ht="33.75" customHeight="1">
      <c r="A37" s="22"/>
      <c r="B37" s="335"/>
      <c r="C37" s="25"/>
      <c r="D37" s="327"/>
      <c r="E37" s="328"/>
      <c r="F37" s="175"/>
      <c r="G37" s="333"/>
      <c r="H37" s="21"/>
      <c r="I37" s="22">
        <v>2</v>
      </c>
      <c r="J37" s="23" t="s">
        <v>371</v>
      </c>
      <c r="K37" s="333">
        <f>IF(ISERROR(VLOOKUP(J37,'KAYIT LİSTESİ'!$B$4:$H$1183,2,0)),"",(VLOOKUP(J37,'KAYIT LİSTESİ'!$B$4:$H$1183,2,0)))</f>
      </c>
      <c r="L37" s="25">
        <f>IF(ISERROR(VLOOKUP(J37,'KAYIT LİSTESİ'!$B$4:$H$1183,4,0)),"",(VLOOKUP(J37,'KAYIT LİSTESİ'!$B$4:$H$1183,4,0)))</f>
      </c>
      <c r="M37" s="51">
        <f>IF(ISERROR(VLOOKUP(J37,'KAYIT LİSTESİ'!$B$4:$H$1183,5,0)),"",(VLOOKUP(J37,'KAYIT LİSTESİ'!$B$4:$H$1183,5,0)))</f>
      </c>
      <c r="N37" s="51">
        <f>IF(ISERROR(VLOOKUP(J37,'KAYIT LİSTESİ'!$B$4:$H$1183,6,0)),"",(VLOOKUP(J37,'KAYIT LİSTESİ'!$B$4:$H$1183,6,0)))</f>
      </c>
      <c r="O37" s="175"/>
      <c r="P37" s="24"/>
      <c r="T37" s="308">
        <v>44434</v>
      </c>
      <c r="U37" s="306">
        <v>64</v>
      </c>
    </row>
    <row r="38" spans="1:21" s="18" customFormat="1" ht="33.75" customHeight="1">
      <c r="A38" s="22"/>
      <c r="B38" s="335"/>
      <c r="C38" s="25"/>
      <c r="D38" s="327"/>
      <c r="E38" s="328"/>
      <c r="F38" s="175"/>
      <c r="G38" s="333"/>
      <c r="H38" s="21"/>
      <c r="I38" s="22">
        <v>3</v>
      </c>
      <c r="J38" s="23" t="s">
        <v>372</v>
      </c>
      <c r="K38" s="333">
        <f>IF(ISERROR(VLOOKUP(J38,'KAYIT LİSTESİ'!$B$4:$H$1183,2,0)),"",(VLOOKUP(J38,'KAYIT LİSTESİ'!$B$4:$H$1183,2,0)))</f>
      </c>
      <c r="L38" s="25">
        <f>IF(ISERROR(VLOOKUP(J38,'KAYIT LİSTESİ'!$B$4:$H$1183,4,0)),"",(VLOOKUP(J38,'KAYIT LİSTESİ'!$B$4:$H$1183,4,0)))</f>
      </c>
      <c r="M38" s="51">
        <f>IF(ISERROR(VLOOKUP(J38,'KAYIT LİSTESİ'!$B$4:$H$1183,5,0)),"",(VLOOKUP(J38,'KAYIT LİSTESİ'!$B$4:$H$1183,5,0)))</f>
      </c>
      <c r="N38" s="51">
        <f>IF(ISERROR(VLOOKUP(J38,'KAYIT LİSTESİ'!$B$4:$H$1183,6,0)),"",(VLOOKUP(J38,'KAYIT LİSTESİ'!$B$4:$H$1183,6,0)))</f>
      </c>
      <c r="O38" s="175"/>
      <c r="P38" s="24"/>
      <c r="T38" s="308">
        <v>44554</v>
      </c>
      <c r="U38" s="306">
        <v>63</v>
      </c>
    </row>
    <row r="39" spans="1:21" s="18" customFormat="1" ht="33.75" customHeight="1">
      <c r="A39" s="22"/>
      <c r="B39" s="335"/>
      <c r="C39" s="25"/>
      <c r="D39" s="327"/>
      <c r="E39" s="328"/>
      <c r="F39" s="175"/>
      <c r="G39" s="333"/>
      <c r="H39" s="21"/>
      <c r="I39" s="22">
        <v>4</v>
      </c>
      <c r="J39" s="23" t="s">
        <v>373</v>
      </c>
      <c r="K39" s="333">
        <f>IF(ISERROR(VLOOKUP(J39,'KAYIT LİSTESİ'!$B$4:$H$1183,2,0)),"",(VLOOKUP(J39,'KAYIT LİSTESİ'!$B$4:$H$1183,2,0)))</f>
      </c>
      <c r="L39" s="25">
        <f>IF(ISERROR(VLOOKUP(J39,'KAYIT LİSTESİ'!$B$4:$H$1183,4,0)),"",(VLOOKUP(J39,'KAYIT LİSTESİ'!$B$4:$H$1183,4,0)))</f>
      </c>
      <c r="M39" s="51">
        <f>IF(ISERROR(VLOOKUP(J39,'KAYIT LİSTESİ'!$B$4:$H$1183,5,0)),"",(VLOOKUP(J39,'KAYIT LİSTESİ'!$B$4:$H$1183,5,0)))</f>
      </c>
      <c r="N39" s="51">
        <f>IF(ISERROR(VLOOKUP(J39,'KAYIT LİSTESİ'!$B$4:$H$1183,6,0)),"",(VLOOKUP(J39,'KAYIT LİSTESİ'!$B$4:$H$1183,6,0)))</f>
      </c>
      <c r="O39" s="175"/>
      <c r="P39" s="24"/>
      <c r="T39" s="308">
        <v>44674</v>
      </c>
      <c r="U39" s="306">
        <v>62</v>
      </c>
    </row>
    <row r="40" spans="1:21" s="18" customFormat="1" ht="33.75" customHeight="1">
      <c r="A40" s="22"/>
      <c r="B40" s="335"/>
      <c r="C40" s="25"/>
      <c r="D40" s="327"/>
      <c r="E40" s="328"/>
      <c r="F40" s="175"/>
      <c r="G40" s="333"/>
      <c r="H40" s="21"/>
      <c r="I40" s="22">
        <v>5</v>
      </c>
      <c r="J40" s="23" t="s">
        <v>374</v>
      </c>
      <c r="K40" s="333">
        <f>IF(ISERROR(VLOOKUP(J40,'KAYIT LİSTESİ'!$B$4:$H$1183,2,0)),"",(VLOOKUP(J40,'KAYIT LİSTESİ'!$B$4:$H$1183,2,0)))</f>
      </c>
      <c r="L40" s="25">
        <f>IF(ISERROR(VLOOKUP(J40,'KAYIT LİSTESİ'!$B$4:$H$1183,4,0)),"",(VLOOKUP(J40,'KAYIT LİSTESİ'!$B$4:$H$1183,4,0)))</f>
      </c>
      <c r="M40" s="51">
        <f>IF(ISERROR(VLOOKUP(J40,'KAYIT LİSTESİ'!$B$4:$H$1183,5,0)),"",(VLOOKUP(J40,'KAYIT LİSTESİ'!$B$4:$H$1183,5,0)))</f>
      </c>
      <c r="N40" s="51">
        <f>IF(ISERROR(VLOOKUP(J40,'KAYIT LİSTESİ'!$B$4:$H$1183,6,0)),"",(VLOOKUP(J40,'KAYIT LİSTESİ'!$B$4:$H$1183,6,0)))</f>
      </c>
      <c r="O40" s="175"/>
      <c r="P40" s="24"/>
      <c r="T40" s="308">
        <v>44794</v>
      </c>
      <c r="U40" s="306">
        <v>61</v>
      </c>
    </row>
    <row r="41" spans="1:21" s="18" customFormat="1" ht="33.75" customHeight="1">
      <c r="A41" s="22"/>
      <c r="B41" s="335"/>
      <c r="C41" s="25"/>
      <c r="D41" s="327"/>
      <c r="E41" s="328"/>
      <c r="F41" s="175"/>
      <c r="G41" s="333"/>
      <c r="H41" s="21"/>
      <c r="I41" s="22">
        <v>6</v>
      </c>
      <c r="J41" s="23" t="s">
        <v>375</v>
      </c>
      <c r="K41" s="333">
        <f>IF(ISERROR(VLOOKUP(J41,'KAYIT LİSTESİ'!$B$4:$H$1183,2,0)),"",(VLOOKUP(J41,'KAYIT LİSTESİ'!$B$4:$H$1183,2,0)))</f>
      </c>
      <c r="L41" s="25">
        <f>IF(ISERROR(VLOOKUP(J41,'KAYIT LİSTESİ'!$B$4:$H$1183,4,0)),"",(VLOOKUP(J41,'KAYIT LİSTESİ'!$B$4:$H$1183,4,0)))</f>
      </c>
      <c r="M41" s="51">
        <f>IF(ISERROR(VLOOKUP(J41,'KAYIT LİSTESİ'!$B$4:$H$1183,5,0)),"",(VLOOKUP(J41,'KAYIT LİSTESİ'!$B$4:$H$1183,5,0)))</f>
      </c>
      <c r="N41" s="51">
        <f>IF(ISERROR(VLOOKUP(J41,'KAYIT LİSTESİ'!$B$4:$H$1183,6,0)),"",(VLOOKUP(J41,'KAYIT LİSTESİ'!$B$4:$H$1183,6,0)))</f>
      </c>
      <c r="O41" s="175"/>
      <c r="P41" s="24"/>
      <c r="T41" s="308">
        <v>44914</v>
      </c>
      <c r="U41" s="306">
        <v>60</v>
      </c>
    </row>
    <row r="42" spans="1:21" s="18" customFormat="1" ht="33.75" customHeight="1">
      <c r="A42" s="22"/>
      <c r="B42" s="335"/>
      <c r="C42" s="25"/>
      <c r="D42" s="327"/>
      <c r="E42" s="328"/>
      <c r="F42" s="175"/>
      <c r="G42" s="333"/>
      <c r="H42" s="21"/>
      <c r="I42" s="22">
        <v>7</v>
      </c>
      <c r="J42" s="23" t="s">
        <v>376</v>
      </c>
      <c r="K42" s="333">
        <f>IF(ISERROR(VLOOKUP(J42,'KAYIT LİSTESİ'!$B$4:$H$1183,2,0)),"",(VLOOKUP(J42,'KAYIT LİSTESİ'!$B$4:$H$1183,2,0)))</f>
      </c>
      <c r="L42" s="25">
        <f>IF(ISERROR(VLOOKUP(J42,'KAYIT LİSTESİ'!$B$4:$H$1183,4,0)),"",(VLOOKUP(J42,'KAYIT LİSTESİ'!$B$4:$H$1183,4,0)))</f>
      </c>
      <c r="M42" s="51">
        <f>IF(ISERROR(VLOOKUP(J42,'KAYIT LİSTESİ'!$B$4:$H$1183,5,0)),"",(VLOOKUP(J42,'KAYIT LİSTESİ'!$B$4:$H$1183,5,0)))</f>
      </c>
      <c r="N42" s="51">
        <f>IF(ISERROR(VLOOKUP(J42,'KAYIT LİSTESİ'!$B$4:$H$1183,6,0)),"",(VLOOKUP(J42,'KAYIT LİSTESİ'!$B$4:$H$1183,6,0)))</f>
      </c>
      <c r="O42" s="175"/>
      <c r="P42" s="24"/>
      <c r="T42" s="308">
        <v>45064</v>
      </c>
      <c r="U42" s="306">
        <v>59</v>
      </c>
    </row>
    <row r="43" spans="1:21" s="18" customFormat="1" ht="33.75" customHeight="1">
      <c r="A43" s="22"/>
      <c r="B43" s="335"/>
      <c r="C43" s="25"/>
      <c r="D43" s="327"/>
      <c r="E43" s="328"/>
      <c r="F43" s="175"/>
      <c r="G43" s="333"/>
      <c r="H43" s="21"/>
      <c r="I43" s="22">
        <v>8</v>
      </c>
      <c r="J43" s="23" t="s">
        <v>377</v>
      </c>
      <c r="K43" s="333">
        <f>IF(ISERROR(VLOOKUP(J43,'KAYIT LİSTESİ'!$B$4:$H$1183,2,0)),"",(VLOOKUP(J43,'KAYIT LİSTESİ'!$B$4:$H$1183,2,0)))</f>
      </c>
      <c r="L43" s="25">
        <f>IF(ISERROR(VLOOKUP(J43,'KAYIT LİSTESİ'!$B$4:$H$1183,4,0)),"",(VLOOKUP(J43,'KAYIT LİSTESİ'!$B$4:$H$1183,4,0)))</f>
      </c>
      <c r="M43" s="51">
        <f>IF(ISERROR(VLOOKUP(J43,'KAYIT LİSTESİ'!$B$4:$H$1183,5,0)),"",(VLOOKUP(J43,'KAYIT LİSTESİ'!$B$4:$H$1183,5,0)))</f>
      </c>
      <c r="N43" s="51">
        <f>IF(ISERROR(VLOOKUP(J43,'KAYIT LİSTESİ'!$B$4:$H$1183,6,0)),"",(VLOOKUP(J43,'KAYIT LİSTESİ'!$B$4:$H$1183,6,0)))</f>
      </c>
      <c r="O43" s="175"/>
      <c r="P43" s="24"/>
      <c r="T43" s="308">
        <v>45214</v>
      </c>
      <c r="U43" s="306">
        <v>58</v>
      </c>
    </row>
    <row r="44" spans="1:21" s="18" customFormat="1" ht="33.75" customHeight="1">
      <c r="A44" s="22"/>
      <c r="B44" s="335"/>
      <c r="C44" s="25"/>
      <c r="D44" s="327"/>
      <c r="E44" s="328"/>
      <c r="F44" s="175"/>
      <c r="G44" s="333"/>
      <c r="H44" s="21"/>
      <c r="I44" s="22">
        <v>9</v>
      </c>
      <c r="J44" s="23" t="s">
        <v>378</v>
      </c>
      <c r="K44" s="333">
        <f>IF(ISERROR(VLOOKUP(J44,'KAYIT LİSTESİ'!$B$4:$H$1183,2,0)),"",(VLOOKUP(J44,'KAYIT LİSTESİ'!$B$4:$H$1183,2,0)))</f>
      </c>
      <c r="L44" s="25">
        <f>IF(ISERROR(VLOOKUP(J44,'KAYIT LİSTESİ'!$B$4:$H$1183,4,0)),"",(VLOOKUP(J44,'KAYIT LİSTESİ'!$B$4:$H$1183,4,0)))</f>
      </c>
      <c r="M44" s="51">
        <f>IF(ISERROR(VLOOKUP(J44,'KAYIT LİSTESİ'!$B$4:$H$1183,5,0)),"",(VLOOKUP(J44,'KAYIT LİSTESİ'!$B$4:$H$1183,5,0)))</f>
      </c>
      <c r="N44" s="51">
        <f>IF(ISERROR(VLOOKUP(J44,'KAYIT LİSTESİ'!$B$4:$H$1183,6,0)),"",(VLOOKUP(J44,'KAYIT LİSTESİ'!$B$4:$H$1183,6,0)))</f>
      </c>
      <c r="O44" s="175"/>
      <c r="P44" s="24"/>
      <c r="T44" s="308">
        <v>45364</v>
      </c>
      <c r="U44" s="306">
        <v>57</v>
      </c>
    </row>
    <row r="45" spans="1:21" s="18" customFormat="1" ht="33.75" customHeight="1">
      <c r="A45" s="22"/>
      <c r="B45" s="335"/>
      <c r="C45" s="25"/>
      <c r="D45" s="327"/>
      <c r="E45" s="328"/>
      <c r="F45" s="175"/>
      <c r="G45" s="333"/>
      <c r="H45" s="21"/>
      <c r="I45" s="22">
        <v>10</v>
      </c>
      <c r="J45" s="23" t="s">
        <v>379</v>
      </c>
      <c r="K45" s="333">
        <f>IF(ISERROR(VLOOKUP(J45,'KAYIT LİSTESİ'!$B$4:$H$1183,2,0)),"",(VLOOKUP(J45,'KAYIT LİSTESİ'!$B$4:$H$1183,2,0)))</f>
      </c>
      <c r="L45" s="25">
        <f>IF(ISERROR(VLOOKUP(J45,'KAYIT LİSTESİ'!$B$4:$H$1183,4,0)),"",(VLOOKUP(J45,'KAYIT LİSTESİ'!$B$4:$H$1183,4,0)))</f>
      </c>
      <c r="M45" s="51">
        <f>IF(ISERROR(VLOOKUP(J45,'KAYIT LİSTESİ'!$B$4:$H$1183,5,0)),"",(VLOOKUP(J45,'KAYIT LİSTESİ'!$B$4:$H$1183,5,0)))</f>
      </c>
      <c r="N45" s="51">
        <f>IF(ISERROR(VLOOKUP(J45,'KAYIT LİSTESİ'!$B$4:$H$1183,6,0)),"",(VLOOKUP(J45,'KAYIT LİSTESİ'!$B$4:$H$1183,6,0)))</f>
      </c>
      <c r="O45" s="175"/>
      <c r="P45" s="24"/>
      <c r="T45" s="308">
        <v>45514</v>
      </c>
      <c r="U45" s="306">
        <v>56</v>
      </c>
    </row>
    <row r="46" spans="1:21" s="18" customFormat="1" ht="33.75" customHeight="1">
      <c r="A46" s="22"/>
      <c r="B46" s="335"/>
      <c r="C46" s="25"/>
      <c r="D46" s="327"/>
      <c r="E46" s="328"/>
      <c r="F46" s="175"/>
      <c r="G46" s="333"/>
      <c r="H46" s="21"/>
      <c r="I46" s="22">
        <v>11</v>
      </c>
      <c r="J46" s="23" t="s">
        <v>380</v>
      </c>
      <c r="K46" s="333">
        <f>IF(ISERROR(VLOOKUP(J46,'KAYIT LİSTESİ'!$B$4:$H$1183,2,0)),"",(VLOOKUP(J46,'KAYIT LİSTESİ'!$B$4:$H$1183,2,0)))</f>
      </c>
      <c r="L46" s="25">
        <f>IF(ISERROR(VLOOKUP(J46,'KAYIT LİSTESİ'!$B$4:$H$1183,4,0)),"",(VLOOKUP(J46,'KAYIT LİSTESİ'!$B$4:$H$1183,4,0)))</f>
      </c>
      <c r="M46" s="51">
        <f>IF(ISERROR(VLOOKUP(J46,'KAYIT LİSTESİ'!$B$4:$H$1183,5,0)),"",(VLOOKUP(J46,'KAYIT LİSTESİ'!$B$4:$H$1183,5,0)))</f>
      </c>
      <c r="N46" s="51">
        <f>IF(ISERROR(VLOOKUP(J46,'KAYIT LİSTESİ'!$B$4:$H$1183,6,0)),"",(VLOOKUP(J46,'KAYIT LİSTESİ'!$B$4:$H$1183,6,0)))</f>
      </c>
      <c r="O46" s="175"/>
      <c r="P46" s="24"/>
      <c r="T46" s="308">
        <v>45664</v>
      </c>
      <c r="U46" s="306">
        <v>55</v>
      </c>
    </row>
    <row r="47" spans="1:21" s="18" customFormat="1" ht="33.75" customHeight="1">
      <c r="A47" s="22"/>
      <c r="B47" s="335"/>
      <c r="C47" s="25"/>
      <c r="D47" s="327"/>
      <c r="E47" s="328"/>
      <c r="F47" s="175"/>
      <c r="G47" s="333"/>
      <c r="H47" s="21"/>
      <c r="I47" s="22">
        <v>12</v>
      </c>
      <c r="J47" s="23" t="s">
        <v>381</v>
      </c>
      <c r="K47" s="333">
        <f>IF(ISERROR(VLOOKUP(J47,'KAYIT LİSTESİ'!$B$4:$H$1183,2,0)),"",(VLOOKUP(J47,'KAYIT LİSTESİ'!$B$4:$H$1183,2,0)))</f>
      </c>
      <c r="L47" s="25">
        <f>IF(ISERROR(VLOOKUP(J47,'KAYIT LİSTESİ'!$B$4:$H$1183,4,0)),"",(VLOOKUP(J47,'KAYIT LİSTESİ'!$B$4:$H$1183,4,0)))</f>
      </c>
      <c r="M47" s="51">
        <f>IF(ISERROR(VLOOKUP(J47,'KAYIT LİSTESİ'!$B$4:$H$1183,5,0)),"",(VLOOKUP(J47,'KAYIT LİSTESİ'!$B$4:$H$1183,5,0)))</f>
      </c>
      <c r="N47" s="51">
        <f>IF(ISERROR(VLOOKUP(J47,'KAYIT LİSTESİ'!$B$4:$H$1183,6,0)),"",(VLOOKUP(J47,'KAYIT LİSTESİ'!$B$4:$H$1183,6,0)))</f>
      </c>
      <c r="O47" s="175"/>
      <c r="P47" s="24"/>
      <c r="T47" s="308">
        <v>45814</v>
      </c>
      <c r="U47" s="306">
        <v>54</v>
      </c>
    </row>
    <row r="48" spans="1:21" ht="7.5" customHeight="1">
      <c r="A48" s="36"/>
      <c r="B48" s="36"/>
      <c r="C48" s="37"/>
      <c r="D48" s="58"/>
      <c r="E48" s="38"/>
      <c r="F48" s="181"/>
      <c r="G48" s="40"/>
      <c r="I48" s="41"/>
      <c r="J48" s="42"/>
      <c r="K48" s="43"/>
      <c r="L48" s="44"/>
      <c r="M48" s="54"/>
      <c r="N48" s="54"/>
      <c r="O48" s="176"/>
      <c r="P48" s="43"/>
      <c r="T48" s="308">
        <v>52614</v>
      </c>
      <c r="U48" s="306">
        <v>39</v>
      </c>
    </row>
    <row r="49" spans="1:21" ht="14.25" customHeight="1">
      <c r="A49" s="30" t="s">
        <v>19</v>
      </c>
      <c r="B49" s="30"/>
      <c r="C49" s="30"/>
      <c r="D49" s="59"/>
      <c r="E49" s="52" t="s">
        <v>0</v>
      </c>
      <c r="F49" s="182" t="s">
        <v>1</v>
      </c>
      <c r="G49" s="27"/>
      <c r="H49" s="31" t="s">
        <v>2</v>
      </c>
      <c r="I49" s="31"/>
      <c r="J49" s="31"/>
      <c r="K49" s="31"/>
      <c r="M49" s="55" t="s">
        <v>3</v>
      </c>
      <c r="N49" s="56" t="s">
        <v>3</v>
      </c>
      <c r="O49" s="177" t="s">
        <v>3</v>
      </c>
      <c r="P49" s="30"/>
      <c r="Q49" s="32"/>
      <c r="T49" s="308">
        <v>52814</v>
      </c>
      <c r="U49" s="306">
        <v>38</v>
      </c>
    </row>
    <row r="50" spans="20:21" ht="12.75">
      <c r="T50" s="308">
        <v>53014</v>
      </c>
      <c r="U50" s="306">
        <v>37</v>
      </c>
    </row>
    <row r="51" spans="20:21" ht="12.75">
      <c r="T51" s="308">
        <v>53214</v>
      </c>
      <c r="U51" s="306">
        <v>36</v>
      </c>
    </row>
    <row r="52" spans="20:21" ht="12.75">
      <c r="T52" s="308">
        <v>53514</v>
      </c>
      <c r="U52" s="306">
        <v>35</v>
      </c>
    </row>
    <row r="53" spans="20:21" ht="12.75">
      <c r="T53" s="308">
        <v>53814</v>
      </c>
      <c r="U53" s="306">
        <v>34</v>
      </c>
    </row>
    <row r="54" spans="20:21" ht="12.75">
      <c r="T54" s="308">
        <v>54114</v>
      </c>
      <c r="U54" s="306">
        <v>33</v>
      </c>
    </row>
    <row r="55" spans="20:21" ht="12.75">
      <c r="T55" s="308">
        <v>54414</v>
      </c>
      <c r="U55" s="306">
        <v>32</v>
      </c>
    </row>
    <row r="56" spans="20:21" ht="12.75">
      <c r="T56" s="308">
        <v>54814</v>
      </c>
      <c r="U56" s="306">
        <v>31</v>
      </c>
    </row>
    <row r="57" spans="20:21" ht="12.75">
      <c r="T57" s="308">
        <v>55214</v>
      </c>
      <c r="U57" s="306">
        <v>30</v>
      </c>
    </row>
    <row r="58" spans="20:21" ht="12.75">
      <c r="T58" s="308">
        <v>55614</v>
      </c>
      <c r="U58" s="306">
        <v>29</v>
      </c>
    </row>
    <row r="59" spans="20:21" ht="12.75">
      <c r="T59" s="308">
        <v>60014</v>
      </c>
      <c r="U59" s="306">
        <v>28</v>
      </c>
    </row>
    <row r="60" spans="20:21" ht="12.75">
      <c r="T60" s="308">
        <v>60414</v>
      </c>
      <c r="U60" s="306">
        <v>27</v>
      </c>
    </row>
    <row r="61" spans="20:21" ht="12.75">
      <c r="T61" s="308">
        <v>60814</v>
      </c>
      <c r="U61" s="306">
        <v>26</v>
      </c>
    </row>
    <row r="62" spans="20:21" ht="12.75">
      <c r="T62" s="308">
        <v>61214</v>
      </c>
      <c r="U62" s="306">
        <v>25</v>
      </c>
    </row>
    <row r="63" spans="20:21" ht="12.75">
      <c r="T63" s="308">
        <v>61614</v>
      </c>
      <c r="U63" s="306">
        <v>24</v>
      </c>
    </row>
    <row r="64" spans="20:21" ht="12.75">
      <c r="T64" s="308">
        <v>62014</v>
      </c>
      <c r="U64" s="306">
        <v>23</v>
      </c>
    </row>
    <row r="65" spans="20:21" ht="12.75">
      <c r="T65" s="308">
        <v>62414</v>
      </c>
      <c r="U65" s="306">
        <v>22</v>
      </c>
    </row>
    <row r="66" spans="20:21" ht="12.75">
      <c r="T66" s="308">
        <v>62814</v>
      </c>
      <c r="U66" s="306">
        <v>21</v>
      </c>
    </row>
    <row r="67" spans="20:21" ht="12.75">
      <c r="T67" s="308">
        <v>63214</v>
      </c>
      <c r="U67" s="306">
        <v>20</v>
      </c>
    </row>
    <row r="68" spans="20:21" ht="12.75">
      <c r="T68" s="308">
        <v>63614</v>
      </c>
      <c r="U68" s="306">
        <v>19</v>
      </c>
    </row>
    <row r="69" spans="20:21" ht="12.75">
      <c r="T69" s="308">
        <v>64014</v>
      </c>
      <c r="U69" s="306">
        <v>18</v>
      </c>
    </row>
    <row r="70" spans="20:21" ht="12.75">
      <c r="T70" s="308">
        <v>64414</v>
      </c>
      <c r="U70" s="306">
        <v>17</v>
      </c>
    </row>
    <row r="71" spans="20:21" ht="12.75">
      <c r="T71" s="308">
        <v>64814</v>
      </c>
      <c r="U71" s="306">
        <v>16</v>
      </c>
    </row>
    <row r="72" spans="20:21" ht="12.75">
      <c r="T72" s="308">
        <v>65214</v>
      </c>
      <c r="U72" s="306">
        <v>15</v>
      </c>
    </row>
    <row r="73" spans="20:21" ht="12.75">
      <c r="T73" s="308">
        <v>65614</v>
      </c>
      <c r="U73" s="306">
        <v>14</v>
      </c>
    </row>
    <row r="74" spans="20:21" ht="12.75">
      <c r="T74" s="308">
        <v>70014</v>
      </c>
      <c r="U74" s="306">
        <v>13</v>
      </c>
    </row>
    <row r="75" spans="20:21" ht="12.75">
      <c r="T75" s="308">
        <v>70414</v>
      </c>
      <c r="U75" s="306">
        <v>12</v>
      </c>
    </row>
    <row r="76" spans="20:21" ht="12.75">
      <c r="T76" s="308">
        <v>70914</v>
      </c>
      <c r="U76" s="306">
        <v>11</v>
      </c>
    </row>
    <row r="77" spans="20:21" ht="12.75">
      <c r="T77" s="308">
        <v>71414</v>
      </c>
      <c r="U77" s="306">
        <v>10</v>
      </c>
    </row>
    <row r="78" spans="20:21" ht="12.75">
      <c r="T78" s="308">
        <v>71914</v>
      </c>
      <c r="U78" s="306">
        <v>9</v>
      </c>
    </row>
    <row r="79" spans="20:21" ht="12.75">
      <c r="T79" s="308">
        <v>72414</v>
      </c>
      <c r="U79" s="306">
        <v>8</v>
      </c>
    </row>
    <row r="80" spans="20:21" ht="12.75">
      <c r="T80" s="308">
        <v>72914</v>
      </c>
      <c r="U80" s="306">
        <v>7</v>
      </c>
    </row>
    <row r="81" spans="20:21" ht="12.75">
      <c r="T81" s="308">
        <v>73414</v>
      </c>
      <c r="U81" s="306">
        <v>6</v>
      </c>
    </row>
    <row r="82" spans="20:21" ht="12.75">
      <c r="T82" s="308">
        <v>73914</v>
      </c>
      <c r="U82" s="306">
        <v>5</v>
      </c>
    </row>
    <row r="83" spans="20:21" ht="12.75">
      <c r="T83" s="308">
        <v>74414</v>
      </c>
      <c r="U83" s="306">
        <v>4</v>
      </c>
    </row>
    <row r="84" spans="20:21" ht="12.75">
      <c r="T84" s="308">
        <v>74914</v>
      </c>
      <c r="U84" s="306">
        <v>3</v>
      </c>
    </row>
    <row r="85" spans="20:21" ht="12.75">
      <c r="T85" s="308">
        <v>75414</v>
      </c>
      <c r="U85" s="306">
        <v>2</v>
      </c>
    </row>
    <row r="86" spans="20:21" ht="12.75">
      <c r="T86" s="308">
        <v>80014</v>
      </c>
      <c r="U86" s="306">
        <v>1</v>
      </c>
    </row>
  </sheetData>
  <sheetProtection/>
  <mergeCells count="18">
    <mergeCell ref="N5:P5"/>
    <mergeCell ref="A6:A7"/>
    <mergeCell ref="B6:B7"/>
    <mergeCell ref="C6:C7"/>
    <mergeCell ref="D6:D7"/>
    <mergeCell ref="E6:E7"/>
    <mergeCell ref="F6:F7"/>
    <mergeCell ref="G6:G7"/>
    <mergeCell ref="A4:C4"/>
    <mergeCell ref="A1:P1"/>
    <mergeCell ref="A2:P2"/>
    <mergeCell ref="A3:C3"/>
    <mergeCell ref="D3:E3"/>
    <mergeCell ref="F3:G3"/>
    <mergeCell ref="I3:L3"/>
    <mergeCell ref="N3:P3"/>
    <mergeCell ref="D4:E4"/>
    <mergeCell ref="N4:P4"/>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Kadir Yilmaz</cp:lastModifiedBy>
  <cp:lastPrinted>2013-08-24T16:35:38Z</cp:lastPrinted>
  <dcterms:created xsi:type="dcterms:W3CDTF">2004-05-10T13:01:28Z</dcterms:created>
  <dcterms:modified xsi:type="dcterms:W3CDTF">2013-08-24T18:31:13Z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