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4770" tabRatio="939" firstSheet="2" activeTab="14"/>
  </bookViews>
  <sheets>
    <sheet name="YARIŞMA BİLGİLERİ" sheetId="1" r:id="rId1"/>
    <sheet name="YARIŞMA PROGRAMI" sheetId="2" r:id="rId2"/>
    <sheet name="KAYIT LİSTESİ" sheetId="3" r:id="rId3"/>
    <sheet name="1.Gün Start Listesi" sheetId="4" r:id="rId4"/>
    <sheet name="100m." sheetId="5" r:id="rId5"/>
    <sheet name="400m." sheetId="6" r:id="rId6"/>
    <sheet name="1500m." sheetId="7" r:id="rId7"/>
    <sheet name="100m.Eng" sheetId="8" r:id="rId8"/>
    <sheet name="3000m.Eng" sheetId="9" r:id="rId9"/>
    <sheet name="Sırık" sheetId="10" r:id="rId10"/>
    <sheet name="Üçadım" sheetId="11" r:id="rId11"/>
    <sheet name="Gülle" sheetId="12" r:id="rId12"/>
    <sheet name="Çekiç" sheetId="13" r:id="rId13"/>
    <sheet name="4x100m." sheetId="14" r:id="rId14"/>
    <sheet name="Genel Puan Tablosu" sheetId="15" r:id="rId15"/>
  </sheets>
  <externalReferences>
    <externalReference r:id="rId18"/>
    <externalReference r:id="rId19"/>
  </externalReferences>
  <definedNames>
    <definedName name="_xlnm._FilterDatabase" localSheetId="2" hidden="1">'KAYIT LİSTESİ'!$A$3:$L$589</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7">#REF!</definedName>
    <definedName name="Excel_BuiltIn_Print_Area_11" localSheetId="6">#REF!</definedName>
    <definedName name="Excel_BuiltIn_Print_Area_11" localSheetId="8">#REF!</definedName>
    <definedName name="Excel_BuiltIn_Print_Area_11" localSheetId="5">#REF!</definedName>
    <definedName name="Excel_BuiltIn_Print_Area_11" localSheetId="13">#REF!</definedName>
    <definedName name="Excel_BuiltIn_Print_Area_11" localSheetId="12">#REF!</definedName>
    <definedName name="Excel_BuiltIn_Print_Area_11" localSheetId="14">#REF!</definedName>
    <definedName name="Excel_BuiltIn_Print_Area_11" localSheetId="11">#REF!</definedName>
    <definedName name="Excel_BuiltIn_Print_Area_11" localSheetId="2">#REF!</definedName>
    <definedName name="Excel_BuiltIn_Print_Area_11" localSheetId="9">#REF!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7">#REF!</definedName>
    <definedName name="Excel_BuiltIn_Print_Area_12" localSheetId="6">#REF!</definedName>
    <definedName name="Excel_BuiltIn_Print_Area_12" localSheetId="8">#REF!</definedName>
    <definedName name="Excel_BuiltIn_Print_Area_12" localSheetId="5">#REF!</definedName>
    <definedName name="Excel_BuiltIn_Print_Area_12" localSheetId="13">#REF!</definedName>
    <definedName name="Excel_BuiltIn_Print_Area_12" localSheetId="12">#REF!</definedName>
    <definedName name="Excel_BuiltIn_Print_Area_12" localSheetId="14">#REF!</definedName>
    <definedName name="Excel_BuiltIn_Print_Area_12" localSheetId="11">#REF!</definedName>
    <definedName name="Excel_BuiltIn_Print_Area_12" localSheetId="2">#REF!</definedName>
    <definedName name="Excel_BuiltIn_Print_Area_12" localSheetId="9">#REF!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7">#REF!</definedName>
    <definedName name="Excel_BuiltIn_Print_Area_13" localSheetId="6">#REF!</definedName>
    <definedName name="Excel_BuiltIn_Print_Area_13" localSheetId="8">#REF!</definedName>
    <definedName name="Excel_BuiltIn_Print_Area_13" localSheetId="5">#REF!</definedName>
    <definedName name="Excel_BuiltIn_Print_Area_13" localSheetId="13">#REF!</definedName>
    <definedName name="Excel_BuiltIn_Print_Area_13" localSheetId="12">#REF!</definedName>
    <definedName name="Excel_BuiltIn_Print_Area_13" localSheetId="14">#REF!</definedName>
    <definedName name="Excel_BuiltIn_Print_Area_13" localSheetId="11">#REF!</definedName>
    <definedName name="Excel_BuiltIn_Print_Area_13" localSheetId="2">#REF!</definedName>
    <definedName name="Excel_BuiltIn_Print_Area_13" localSheetId="9">#REF!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7">#REF!</definedName>
    <definedName name="Excel_BuiltIn_Print_Area_16" localSheetId="6">#REF!</definedName>
    <definedName name="Excel_BuiltIn_Print_Area_16" localSheetId="8">#REF!</definedName>
    <definedName name="Excel_BuiltIn_Print_Area_16" localSheetId="5">#REF!</definedName>
    <definedName name="Excel_BuiltIn_Print_Area_16" localSheetId="13">#REF!</definedName>
    <definedName name="Excel_BuiltIn_Print_Area_16" localSheetId="12">#REF!</definedName>
    <definedName name="Excel_BuiltIn_Print_Area_16" localSheetId="14">#REF!</definedName>
    <definedName name="Excel_BuiltIn_Print_Area_16" localSheetId="11">#REF!</definedName>
    <definedName name="Excel_BuiltIn_Print_Area_16" localSheetId="2">#REF!</definedName>
    <definedName name="Excel_BuiltIn_Print_Area_16" localSheetId="9">#REF!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7">#REF!</definedName>
    <definedName name="Excel_BuiltIn_Print_Area_19" localSheetId="6">#REF!</definedName>
    <definedName name="Excel_BuiltIn_Print_Area_19" localSheetId="8">#REF!</definedName>
    <definedName name="Excel_BuiltIn_Print_Area_19" localSheetId="5">#REF!</definedName>
    <definedName name="Excel_BuiltIn_Print_Area_19" localSheetId="13">#REF!</definedName>
    <definedName name="Excel_BuiltIn_Print_Area_19" localSheetId="12">#REF!</definedName>
    <definedName name="Excel_BuiltIn_Print_Area_19" localSheetId="14">#REF!</definedName>
    <definedName name="Excel_BuiltIn_Print_Area_19" localSheetId="11">#REF!</definedName>
    <definedName name="Excel_BuiltIn_Print_Area_19" localSheetId="2">#REF!</definedName>
    <definedName name="Excel_BuiltIn_Print_Area_19" localSheetId="9">#REF!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7">#REF!</definedName>
    <definedName name="Excel_BuiltIn_Print_Area_20" localSheetId="6">#REF!</definedName>
    <definedName name="Excel_BuiltIn_Print_Area_20" localSheetId="8">#REF!</definedName>
    <definedName name="Excel_BuiltIn_Print_Area_20" localSheetId="5">#REF!</definedName>
    <definedName name="Excel_BuiltIn_Print_Area_20" localSheetId="13">#REF!</definedName>
    <definedName name="Excel_BuiltIn_Print_Area_20" localSheetId="12">#REF!</definedName>
    <definedName name="Excel_BuiltIn_Print_Area_20" localSheetId="14">#REF!</definedName>
    <definedName name="Excel_BuiltIn_Print_Area_20" localSheetId="11">#REF!</definedName>
    <definedName name="Excel_BuiltIn_Print_Area_20" localSheetId="2">#REF!</definedName>
    <definedName name="Excel_BuiltIn_Print_Area_20" localSheetId="9">#REF!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7">#REF!</definedName>
    <definedName name="Excel_BuiltIn_Print_Area_21" localSheetId="6">#REF!</definedName>
    <definedName name="Excel_BuiltIn_Print_Area_21" localSheetId="8">#REF!</definedName>
    <definedName name="Excel_BuiltIn_Print_Area_21" localSheetId="5">#REF!</definedName>
    <definedName name="Excel_BuiltIn_Print_Area_21" localSheetId="13">#REF!</definedName>
    <definedName name="Excel_BuiltIn_Print_Area_21" localSheetId="12">#REF!</definedName>
    <definedName name="Excel_BuiltIn_Print_Area_21" localSheetId="14">#REF!</definedName>
    <definedName name="Excel_BuiltIn_Print_Area_21" localSheetId="11">#REF!</definedName>
    <definedName name="Excel_BuiltIn_Print_Area_21" localSheetId="2">#REF!</definedName>
    <definedName name="Excel_BuiltIn_Print_Area_21" localSheetId="9">#REF!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7">#REF!</definedName>
    <definedName name="Excel_BuiltIn_Print_Area_4" localSheetId="6">#REF!</definedName>
    <definedName name="Excel_BuiltIn_Print_Area_4" localSheetId="8">#REF!</definedName>
    <definedName name="Excel_BuiltIn_Print_Area_4" localSheetId="5">#REF!</definedName>
    <definedName name="Excel_BuiltIn_Print_Area_4" localSheetId="13">#REF!</definedName>
    <definedName name="Excel_BuiltIn_Print_Area_4" localSheetId="12">#REF!</definedName>
    <definedName name="Excel_BuiltIn_Print_Area_4" localSheetId="14">#REF!</definedName>
    <definedName name="Excel_BuiltIn_Print_Area_4" localSheetId="11">#REF!</definedName>
    <definedName name="Excel_BuiltIn_Print_Area_4" localSheetId="2">#REF!</definedName>
    <definedName name="Excel_BuiltIn_Print_Area_4" localSheetId="9">#REF!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7">#REF!</definedName>
    <definedName name="Excel_BuiltIn_Print_Area_5" localSheetId="6">#REF!</definedName>
    <definedName name="Excel_BuiltIn_Print_Area_5" localSheetId="8">#REF!</definedName>
    <definedName name="Excel_BuiltIn_Print_Area_5" localSheetId="5">#REF!</definedName>
    <definedName name="Excel_BuiltIn_Print_Area_5" localSheetId="13">#REF!</definedName>
    <definedName name="Excel_BuiltIn_Print_Area_5" localSheetId="12">#REF!</definedName>
    <definedName name="Excel_BuiltIn_Print_Area_5" localSheetId="14">#REF!</definedName>
    <definedName name="Excel_BuiltIn_Print_Area_5" localSheetId="11">#REF!</definedName>
    <definedName name="Excel_BuiltIn_Print_Area_5" localSheetId="2">#REF!</definedName>
    <definedName name="Excel_BuiltIn_Print_Area_5" localSheetId="9">#REF!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7">#REF!</definedName>
    <definedName name="Excel_BuiltIn_Print_Area_9" localSheetId="6">#REF!</definedName>
    <definedName name="Excel_BuiltIn_Print_Area_9" localSheetId="8">#REF!</definedName>
    <definedName name="Excel_BuiltIn_Print_Area_9" localSheetId="5">#REF!</definedName>
    <definedName name="Excel_BuiltIn_Print_Area_9" localSheetId="13">#REF!</definedName>
    <definedName name="Excel_BuiltIn_Print_Area_9" localSheetId="12">#REF!</definedName>
    <definedName name="Excel_BuiltIn_Print_Area_9" localSheetId="14">#REF!</definedName>
    <definedName name="Excel_BuiltIn_Print_Area_9" localSheetId="11">#REF!</definedName>
    <definedName name="Excel_BuiltIn_Print_Area_9" localSheetId="2">#REF!</definedName>
    <definedName name="Excel_BuiltIn_Print_Area_9" localSheetId="9">#REF!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Listesi'!$A$1:$P$148</definedName>
    <definedName name="_xlnm.Print_Area" localSheetId="4">'100m.'!$A$1:$P$37</definedName>
    <definedName name="_xlnm.Print_Area" localSheetId="7">'100m.Eng'!$A$1:$P$37</definedName>
    <definedName name="_xlnm.Print_Area" localSheetId="6">'1500m.'!$A$1:$P$49</definedName>
    <definedName name="_xlnm.Print_Area" localSheetId="8">'3000m.Eng'!$A$1:$P$36</definedName>
    <definedName name="_xlnm.Print_Area" localSheetId="5">'400m.'!$A$1:$P$37</definedName>
    <definedName name="_xlnm.Print_Area" localSheetId="13">'4x100m.'!$A$1:$P$27</definedName>
    <definedName name="_xlnm.Print_Area" localSheetId="12">'Çekiç'!$A$1:$P$34</definedName>
    <definedName name="_xlnm.Print_Area" localSheetId="14">'Genel Puan Tablosu'!$A$1:$W$41</definedName>
    <definedName name="_xlnm.Print_Area" localSheetId="11">'Gülle'!$A$1:$P$33</definedName>
    <definedName name="_xlnm.Print_Area" localSheetId="2">'KAYIT LİSTESİ'!$A$1:$L$589</definedName>
    <definedName name="_xlnm.Print_Area" localSheetId="9">'Sırık'!$A$1:$BT$30</definedName>
    <definedName name="_xlnm.Print_Area" localSheetId="10">'Üçadım'!$A$1:$P$34</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<sst xmlns="http://schemas.openxmlformats.org/spreadsheetml/2006/main" count="3153" uniqueCount="666">
  <si>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</si>
  <si>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</si>
  <si>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</si>
  <si>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</si>
  <si>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</si>
  <si>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</si>
  <si>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</si>
  <si>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</si>
  <si>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</si>
  <si>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</si>
  <si>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</si>
  <si>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</si>
  <si>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</si>
  <si>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</si>
  <si>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</si>
  <si>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</si>
  <si>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</si>
  <si>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</si>
  <si>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</si>
  <si>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</si>
  <si>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</si>
  <si>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</si>
  <si>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</si>
  <si>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</si>
  <si>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</si>
  <si>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</si>
  <si>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</si>
  <si>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</si>
  <si>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</si>
  <si>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</si>
  <si>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</si>
  <si>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</si>
  <si>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</si>
  <si>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</si>
  <si>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</si>
  <si>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</si>
  <si>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</si>
  <si>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</si>
  <si>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</si>
  <si>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</si>
  <si>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</si>
  <si>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</si>
  <si>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</si>
  <si>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</si>
  <si>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</si>
  <si>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</si>
  <si>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</si>
  <si>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</si>
  <si>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</si>
  <si>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</si>
  <si>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</si>
  <si>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</si>
  <si>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</si>
  <si>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</si>
  <si>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</si>
  <si>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</si>
  <si>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</si>
  <si>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</si>
  <si>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</si>
  <si>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</si>
  <si>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</si>
  <si>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</si>
  <si>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</si>
  <si>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</si>
  <si>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</si>
  <si>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</si>
  <si>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</si>
  <si>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</si>
  <si>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</si>
  <si>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</si>
  <si>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</si>
  <si>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</si>
  <si>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</si>
  <si>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</si>
  <si>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</si>
  <si>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</si>
  <si>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</si>
  <si>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</si>
  <si>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</si>
  <si>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</si>
  <si>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</si>
  <si>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</si>
  <si>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</si>
  <si>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</si>
  <si>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</si>
  <si>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</si>
  <si>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</si>
  <si>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</si>
  <si>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</si>
  <si>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</si>
  <si>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</si>
  <si>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</si>
  <si>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</si>
  <si>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</si>
  <si>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</si>
  <si>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</si>
  <si>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800M</t>
  </si>
  <si>
    <t>SERİ</t>
  </si>
  <si>
    <t>KULVAR</t>
  </si>
  <si>
    <t>ATMA-ATLAMA SIRASI</t>
  </si>
  <si>
    <t>YARIŞACAĞI 
BRANŞ</t>
  </si>
  <si>
    <t>PUAN</t>
  </si>
  <si>
    <t>100 Metre</t>
  </si>
  <si>
    <t>800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</si>
  <si>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</si>
  <si>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</si>
  <si>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</si>
  <si>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</si>
  <si>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</si>
  <si>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</si>
  <si>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</si>
  <si>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</si>
  <si>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</si>
  <si>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</si>
  <si>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</si>
  <si>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</si>
  <si>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</si>
  <si>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</si>
  <si>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</si>
  <si>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</si>
  <si>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</si>
  <si>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</si>
  <si>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</si>
  <si>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</si>
  <si>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</si>
  <si>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</si>
  <si>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</si>
  <si>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</si>
  <si>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</si>
  <si>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</si>
  <si>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</si>
  <si>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</si>
  <si>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</si>
  <si>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</si>
  <si>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</si>
  <si>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</si>
  <si>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</si>
  <si>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</si>
  <si>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</si>
  <si>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</si>
  <si>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</si>
  <si>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</si>
  <si>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</si>
  <si>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</si>
  <si>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</si>
  <si>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</si>
  <si>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</si>
  <si>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</si>
  <si>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</si>
  <si>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</si>
  <si>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</si>
  <si>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</si>
  <si>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</si>
  <si>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</si>
  <si>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</si>
  <si>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</si>
  <si>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</si>
  <si>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</si>
  <si>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</si>
  <si>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</si>
  <si>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</si>
  <si>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</si>
  <si>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</si>
  <si>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</si>
  <si>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</si>
  <si>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</si>
  <si>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</si>
  <si>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</si>
  <si>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</si>
  <si>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</si>
  <si>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</si>
  <si>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</si>
  <si>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</si>
  <si>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</si>
  <si>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</si>
  <si>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</si>
  <si>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</si>
  <si>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</si>
  <si>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</si>
  <si>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</si>
  <si>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</si>
  <si>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</si>
  <si>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</si>
  <si>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</si>
  <si>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</si>
  <si>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</si>
  <si>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</si>
  <si>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</si>
  <si>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</si>
  <si>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</si>
  <si>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</si>
  <si>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</si>
  <si>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</si>
  <si>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</si>
  <si>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</si>
  <si>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</si>
  <si>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</si>
  <si>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</si>
  <si>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</si>
  <si>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</si>
  <si>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</si>
  <si>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</si>
  <si>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</si>
  <si>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</si>
  <si>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</si>
  <si>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 Atma</t>
  </si>
  <si>
    <t>GÜLLE</t>
  </si>
  <si>
    <t>DİSK</t>
  </si>
  <si>
    <t>CİRİT</t>
  </si>
  <si>
    <t>Disk Atma</t>
  </si>
  <si>
    <t>Cirit Atma</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</si>
  <si>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</si>
  <si>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</si>
  <si>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</si>
  <si>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</si>
  <si>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</si>
  <si>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</si>
  <si>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</si>
  <si>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</si>
  <si>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</si>
  <si>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</si>
  <si>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</si>
  <si>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</si>
  <si>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</si>
  <si>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</si>
  <si>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</si>
  <si>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</si>
  <si>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</si>
  <si>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</si>
  <si>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</si>
  <si>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</si>
  <si>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</si>
  <si>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</si>
  <si>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</si>
  <si>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</si>
  <si>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</si>
  <si>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</si>
  <si>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</si>
  <si>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</si>
  <si>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DİSK ATMA</t>
  </si>
  <si>
    <t>CİRİT ATMA</t>
  </si>
  <si>
    <t>100 METRE ENGEL</t>
  </si>
  <si>
    <t>GENEL PUAN TABLOSU 1.GÜN</t>
  </si>
  <si>
    <t>GENEL PUAN TABLOSU 2.GÜN</t>
  </si>
  <si>
    <t>200M</t>
  </si>
  <si>
    <t>400M</t>
  </si>
  <si>
    <t>ÜÇADIM</t>
  </si>
  <si>
    <t>SIRIK</t>
  </si>
  <si>
    <t>400 METRE</t>
  </si>
  <si>
    <t>400M-1-7</t>
  </si>
  <si>
    <t>400M-1-8</t>
  </si>
  <si>
    <t>400M-2-7</t>
  </si>
  <si>
    <t>400M-2-8</t>
  </si>
  <si>
    <t>400M-3-7</t>
  </si>
  <si>
    <t>400M-3-8</t>
  </si>
  <si>
    <t>SIRIKLA ATLAMA</t>
  </si>
  <si>
    <t>Sırık-1</t>
  </si>
  <si>
    <t>Sırık-2</t>
  </si>
  <si>
    <t>Sırık-3</t>
  </si>
  <si>
    <t>Sırık-4</t>
  </si>
  <si>
    <t>Sırık-5</t>
  </si>
  <si>
    <t>Sırık-6</t>
  </si>
  <si>
    <t>Sırık-7</t>
  </si>
  <si>
    <t>Sırık-8</t>
  </si>
  <si>
    <t>Sırık-9</t>
  </si>
  <si>
    <t>Sırık-10</t>
  </si>
  <si>
    <t>Sırık-11</t>
  </si>
  <si>
    <t>Sırık-12</t>
  </si>
  <si>
    <t>Sırık-13</t>
  </si>
  <si>
    <t>Sırık-14</t>
  </si>
  <si>
    <t>Sırık-15</t>
  </si>
  <si>
    <t>Sırık-16</t>
  </si>
  <si>
    <t>Sırık-17</t>
  </si>
  <si>
    <t>Sırık-18</t>
  </si>
  <si>
    <t>Sırık-19</t>
  </si>
  <si>
    <t>Sırık-20</t>
  </si>
  <si>
    <t>Sırık-21</t>
  </si>
  <si>
    <t>Sırık-22</t>
  </si>
  <si>
    <t>Sırık-23</t>
  </si>
  <si>
    <t>Sırık-24</t>
  </si>
  <si>
    <t>Sırık-25</t>
  </si>
  <si>
    <t>ÜÇ ADIM ATLAMA</t>
  </si>
  <si>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</si>
  <si>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</si>
  <si>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</si>
  <si>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</si>
  <si>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</si>
  <si>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</si>
  <si>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</si>
  <si>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</si>
  <si>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</si>
  <si>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</si>
  <si>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</si>
  <si>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</si>
  <si>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</si>
  <si>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</si>
  <si>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</si>
  <si>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</si>
  <si>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</si>
  <si>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</si>
  <si>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</si>
  <si>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</si>
  <si>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400 Metre</t>
  </si>
  <si>
    <t>Sırıkla Atlama</t>
  </si>
  <si>
    <t>Üçadım Atma</t>
  </si>
  <si>
    <t>200 Metre</t>
  </si>
  <si>
    <t>Yüksek Atlama</t>
  </si>
  <si>
    <t>ÜÇADIM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</si>
  <si>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</si>
  <si>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</si>
  <si>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</si>
  <si>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</si>
  <si>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</si>
  <si>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</si>
  <si>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</si>
  <si>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</si>
  <si>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</si>
  <si>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</si>
  <si>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</si>
  <si>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</si>
  <si>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</si>
  <si>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</si>
  <si>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</si>
  <si>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</si>
  <si>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</si>
  <si>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</si>
  <si>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</si>
  <si>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</si>
  <si>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</si>
  <si>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</si>
  <si>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</si>
  <si>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</si>
  <si>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</si>
  <si>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</si>
  <si>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</si>
  <si>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</si>
  <si>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</si>
  <si>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</si>
  <si>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</si>
  <si>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</si>
  <si>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</si>
  <si>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</si>
  <si>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</si>
  <si>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</si>
  <si>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</si>
  <si>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</si>
  <si>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</si>
  <si>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</si>
  <si>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</si>
  <si>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</si>
  <si>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</si>
  <si>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</si>
  <si>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</si>
  <si>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</si>
  <si>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ARA DERECE</t>
  </si>
  <si>
    <t>1.GÜN GENÇ KIZLAR START LİSTELERİ</t>
  </si>
  <si>
    <t>Rüzgar:</t>
  </si>
  <si>
    <t>RÜZGAR</t>
  </si>
  <si>
    <t>A  T  M  A  L  A  R</t>
  </si>
  <si>
    <t>4 Kg.</t>
  </si>
  <si>
    <t>Çekiç Atma</t>
  </si>
  <si>
    <t>4x100 Metre Bayrak</t>
  </si>
  <si>
    <t>4x400 Metre Bayrak</t>
  </si>
  <si>
    <t>3000 Metre</t>
  </si>
  <si>
    <t>Rekor:</t>
  </si>
  <si>
    <t>400M.ENG</t>
  </si>
  <si>
    <t>3000M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</si>
  <si>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</si>
  <si>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</si>
  <si>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</si>
  <si>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</si>
  <si>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</si>
  <si>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</si>
  <si>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</si>
  <si>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</si>
  <si>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</si>
  <si>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</si>
  <si>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</si>
  <si>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</si>
  <si>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</si>
  <si>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</si>
  <si>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</si>
  <si>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</si>
  <si>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</si>
  <si>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</si>
  <si>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</si>
  <si>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</si>
  <si>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</si>
  <si>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</si>
  <si>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</si>
  <si>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</si>
  <si>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</si>
  <si>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</si>
  <si>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</si>
  <si>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</si>
  <si>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</si>
  <si>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</si>
  <si>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</si>
  <si>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</si>
  <si>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</si>
  <si>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</si>
  <si>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</si>
  <si>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</si>
  <si>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</si>
  <si>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</si>
  <si>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</si>
  <si>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</si>
  <si>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</si>
  <si>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</si>
  <si>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</si>
  <si>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</si>
  <si>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</si>
  <si>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</si>
  <si>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</si>
  <si>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</si>
  <si>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</si>
  <si>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</si>
  <si>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</si>
  <si>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</si>
  <si>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</si>
  <si>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</si>
  <si>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</si>
  <si>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</si>
  <si>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</si>
  <si>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</si>
  <si>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</si>
  <si>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</si>
  <si>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</si>
  <si>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</si>
  <si>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</si>
  <si>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</si>
  <si>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</si>
  <si>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</si>
  <si>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</si>
  <si>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</si>
  <si>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</si>
  <si>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 Metre Engelli</t>
  </si>
  <si>
    <t>ÇEKİÇ ATMA</t>
  </si>
  <si>
    <t>4X100 METRE</t>
  </si>
  <si>
    <t>4X400 METRE</t>
  </si>
  <si>
    <t>400 METRE ENGELLİ</t>
  </si>
  <si>
    <t>3000 METRE</t>
  </si>
  <si>
    <t>4X100 METRE 1.SERİ</t>
  </si>
  <si>
    <t>4X100 METRE 2.SERİ</t>
  </si>
  <si>
    <t>İli-Kulübü</t>
  </si>
  <si>
    <t>İSTANBUL-FENERBAHÇE</t>
  </si>
  <si>
    <t>Nimet KARAKUŞ  11.33</t>
  </si>
  <si>
    <t>Meliz REDİF  53.47</t>
  </si>
  <si>
    <t>Nevin YANIT  13.45</t>
  </si>
  <si>
    <t>Buse ARIKAZAN  4.10
Elmas Seda FIRTINA  4.10</t>
  </si>
  <si>
    <t>Sevim SİNMEZ  13.08</t>
  </si>
  <si>
    <t>Gamze BULUT  10:13.73</t>
  </si>
  <si>
    <t xml:space="preserve"> Kıvılcım KAYA  66.74</t>
  </si>
  <si>
    <t>Fenerbahçe Takımı  47.24</t>
  </si>
  <si>
    <t>Merve AYDIN  2:00.33</t>
  </si>
  <si>
    <t>Nimet KARAKUŞ  23.50</t>
  </si>
  <si>
    <t>Kübra SESLİ  57.45</t>
  </si>
  <si>
    <t>Fatma YÜKSEL  6.25</t>
  </si>
  <si>
    <t>Burcu Ayhan  1.89</t>
  </si>
  <si>
    <t>Hüsniye KESKİN  53.22</t>
  </si>
  <si>
    <t>Berna DEMİRCİ  54.13</t>
  </si>
  <si>
    <t>Elvan ABEYLEGESSE  8:53.42</t>
  </si>
  <si>
    <t>Milli Takım  3:40.65</t>
  </si>
  <si>
    <t>Emel DERELİ  18.04</t>
  </si>
  <si>
    <t>Kulüplerarası Gençler Atletizm Ligi Final Yarışmaları</t>
  </si>
  <si>
    <t>TRABZON</t>
  </si>
  <si>
    <t>20-21 Ağustos 2013</t>
  </si>
  <si>
    <t>Türkiye Atletizm Federasyonu
Trabzon Atletizm İl Temsilciliği</t>
  </si>
  <si>
    <t>Elvan ABEYLEGESSE  4:11.20</t>
  </si>
  <si>
    <t>20 Ağustos 20203 - 16.35</t>
  </si>
  <si>
    <t>20 Ağustos 20203 - 17.05</t>
  </si>
  <si>
    <t>20 Ağustos 20203 - 16.00</t>
  </si>
  <si>
    <t>20 Ağustos 20203 - 17.35</t>
  </si>
  <si>
    <t>20 Ağustos 20203 - 17.40</t>
  </si>
  <si>
    <t>20 Ağustos 20203 - 16.10</t>
  </si>
  <si>
    <t>20 Ağustos 20203 - 18.40</t>
  </si>
  <si>
    <t>20 Ağustos 20203 - 19.00</t>
  </si>
  <si>
    <t>20 Ağustos 20203 - 17.30</t>
  </si>
  <si>
    <t>21 Ağustos 20203 - 17.15</t>
  </si>
  <si>
    <t>21 Ağustos 20203 - 16.45</t>
  </si>
  <si>
    <t>21 Ağustos 20203 - 16.15</t>
  </si>
  <si>
    <t>21 Ağustos 20203 - 16.00</t>
  </si>
  <si>
    <t>21 Ağustos 20203 - 17.30</t>
  </si>
  <si>
    <t>21 Ağustos 20203 - 17.20</t>
  </si>
  <si>
    <t>21 Ağustos 20203 - 16.10</t>
  </si>
  <si>
    <t>21 Ağustos 20203 - 17.45</t>
  </si>
  <si>
    <t>21 Ağustos 20203 - 18.25</t>
  </si>
  <si>
    <t>21 Ağustos 20203 - 18.45</t>
  </si>
  <si>
    <t>Genç Bayanlar</t>
  </si>
  <si>
    <t>1</t>
  </si>
  <si>
    <t>4</t>
  </si>
  <si>
    <t>İSTANBUL-ENKA SPOR KULÜBÜ</t>
  </si>
  <si>
    <t>5</t>
  </si>
  <si>
    <t>İSTANBUL-BEŞİKTAŞ J.K</t>
  </si>
  <si>
    <t>3</t>
  </si>
  <si>
    <t>İZMİR-B.Ş.BLD. SPOR</t>
  </si>
  <si>
    <t>6</t>
  </si>
  <si>
    <t>2</t>
  </si>
  <si>
    <t>7</t>
  </si>
  <si>
    <t>İSTANBUL-SULTANBEYLİ MEVLANA İ.Ö.O.SPOR</t>
  </si>
  <si>
    <t>TOKAT-GENÇLİK SPOR</t>
  </si>
  <si>
    <t>8</t>
  </si>
  <si>
    <t>2000 METRE ENGELLİ</t>
  </si>
  <si>
    <t>3000 Metre Engelli</t>
  </si>
  <si>
    <t>3000 METRE ENGEL</t>
  </si>
  <si>
    <t>ESİN AKGÜL</t>
  </si>
  <si>
    <t>YUDUM İLİKSİZ</t>
  </si>
  <si>
    <t>HATİCE ÖZTÜRK</t>
  </si>
  <si>
    <t>BEYZA TİLKİ</t>
  </si>
  <si>
    <t>FATMA ARIK</t>
  </si>
  <si>
    <t>HATİCE ÜNZİR</t>
  </si>
  <si>
    <t>ZEYNEP METE</t>
  </si>
  <si>
    <t>Uzun</t>
  </si>
  <si>
    <t>KADRİYE AYDIN</t>
  </si>
  <si>
    <t>Yüksek</t>
  </si>
  <si>
    <t>DEMET PARLAK</t>
  </si>
  <si>
    <t>Sırık</t>
  </si>
  <si>
    <t>EMEL DERELİ</t>
  </si>
  <si>
    <t>Disk</t>
  </si>
  <si>
    <t>EDA TUĞSUZ</t>
  </si>
  <si>
    <t>Cirit</t>
  </si>
  <si>
    <t>Gülle</t>
  </si>
  <si>
    <t>HALİME KILIÇ</t>
  </si>
  <si>
    <t>Çekiç</t>
  </si>
  <si>
    <t>KÜBRA ÇELİK
BEYZA TİLKİ
HATİCE ÖZTÜRK
GÖZDENUR BAYRAK
HATİCE ÜNZİR
FATMA ARIK</t>
  </si>
  <si>
    <t>26.2.1996
3.3.1994
12.4.1994
1.12.1997
7.5.1995
10.9.1997</t>
  </si>
  <si>
    <t>12
1
9
7
10
6</t>
  </si>
  <si>
    <t>MERYEM ÇANAKÇI</t>
  </si>
  <si>
    <t>FATMA BÜŞRA ERDEM</t>
  </si>
  <si>
    <t>BERFE SANCAK</t>
  </si>
  <si>
    <t>ASLI ARIK</t>
  </si>
  <si>
    <t>BÜŞRA YILDIRIM</t>
  </si>
  <si>
    <t>AYŞE ARGUN</t>
  </si>
  <si>
    <t>TUĞBA AYDIN</t>
  </si>
  <si>
    <t>ESMANUR ALKOÇ</t>
  </si>
  <si>
    <t>E.SEDA FIRTINA</t>
  </si>
  <si>
    <t>ÖZGE YILMAZ</t>
  </si>
  <si>
    <t>ESRA GAZ</t>
  </si>
  <si>
    <t>SARE BOSTANCI</t>
  </si>
  <si>
    <t>ECEM AKÇAKARA</t>
  </si>
  <si>
    <t>ASLI ARIK
BÜŞRA YILDIRIM
YAREN AÇAR
ÖZLEM KAHRAMAN
MERVE DURKUN
EMİNE HATUN TUNA</t>
  </si>
  <si>
    <t>1.2.1995
10.5.1996
15.8.1997
2.5.1997
4.4.1995
7.12.1995</t>
  </si>
  <si>
    <t>17
21
33
30
27
23</t>
  </si>
  <si>
    <t>GAMZE ŞİMŞEK</t>
  </si>
  <si>
    <t>DERYANUR KEMALOĞLU</t>
  </si>
  <si>
    <t>RABİA ÇİÇEK</t>
  </si>
  <si>
    <t>FATMANUR ULUDAĞ</t>
  </si>
  <si>
    <t>TUBAY ERDAL</t>
  </si>
  <si>
    <t>ELİF ÖZMEN</t>
  </si>
  <si>
    <t>NERMİN AYTEKİN</t>
  </si>
  <si>
    <t>SERAP DOĞAN</t>
  </si>
  <si>
    <t>DERYA  İNCE</t>
  </si>
  <si>
    <t>AYSEL BOZTAŞ</t>
  </si>
  <si>
    <t>HATİÇE GÜNDÜZ</t>
  </si>
  <si>
    <t>RABİA ÇİÇEK
DERYANUR KEMALOĞLU
EZGİ DOĞAN
GAMZE ŞİMŞEK
FATMANUR ULUDAĞ
ELİF ÖZMEN</t>
  </si>
  <si>
    <t>15.11.1995
1.1.1997
1.1.1997
28.1.1997
18.4.1997
25.5.1995</t>
  </si>
  <si>
    <t>44
37
39
41
40
38</t>
  </si>
  <si>
    <t>ELİF POLAT</t>
  </si>
  <si>
    <t>PINAR YURTER</t>
  </si>
  <si>
    <t>DERYA YILDIRIM</t>
  </si>
  <si>
    <t>SEDEF KANTEKİN</t>
  </si>
  <si>
    <t>DAMLA GÜNDÜZ</t>
  </si>
  <si>
    <t>NERİMAN ÇOBAN</t>
  </si>
  <si>
    <t>BÜŞRA TURAN</t>
  </si>
  <si>
    <t xml:space="preserve">SEVİL TÜRKKAN </t>
  </si>
  <si>
    <t>MERVE KARACA</t>
  </si>
  <si>
    <t>GÜLÇİN AYSAL</t>
  </si>
  <si>
    <t>ÇİLEM SAĞLIK</t>
  </si>
  <si>
    <t>MELİS KESTEKOĞLU</t>
  </si>
  <si>
    <t>ŞENGÜL POLAT</t>
  </si>
  <si>
    <t>DERYA YILDIRIM
ZEYNEP LİMON 
ELİF POLAT
YAĞMUR AKSU
BÜŞRA TURAN
ESRA ELDİVEN</t>
  </si>
  <si>
    <t>18.8.1994
7.9.1995
22.10.1996
27.12.1997
1.10.1994
9.8.1996</t>
  </si>
  <si>
    <t>50
62
51
61
47
52</t>
  </si>
  <si>
    <t>ÖZGE SOYLU</t>
  </si>
  <si>
    <t>BURSA-B.Ş.BLD.SPOR</t>
  </si>
  <si>
    <t>EMİNE YILMAZ</t>
  </si>
  <si>
    <t>SÜMEYYE EROL</t>
  </si>
  <si>
    <t>ŞAHSENE SARI</t>
  </si>
  <si>
    <t>EKİN ESRA KALIR</t>
  </si>
  <si>
    <t>ESRA EMİROĞLU</t>
  </si>
  <si>
    <t>MERVE KARADENİZ</t>
  </si>
  <si>
    <t>ELİF DEMİR</t>
  </si>
  <si>
    <t>SERAP SARIKAYA</t>
  </si>
  <si>
    <t>ÖZGE SOYLU
ESRA EMİROĞLU
SÜMEYYE EROL
BETÜL ARSLAN
ŞAHSENE SARI
HALENUR ATAK</t>
  </si>
  <si>
    <t>31.7.1995
28.10.1994
15.6.1997
22.8.1994
1.11.1994
2.7.1997</t>
  </si>
  <si>
    <t>70
67
72
63
73
68</t>
  </si>
  <si>
    <t>AYLİN AYVERDİ</t>
  </si>
  <si>
    <t>BALIKESİR-G.S.K.</t>
  </si>
  <si>
    <t>GÜLİSTAN DENİZOĞLU</t>
  </si>
  <si>
    <t>SEVAL DELİGÖZ</t>
  </si>
  <si>
    <t>GAMZE ÇELİKKANAT</t>
  </si>
  <si>
    <t>ESRA KIRMIZI</t>
  </si>
  <si>
    <t>H.MELİKE YILMAZ</t>
  </si>
  <si>
    <t>NAZLI DENİZ</t>
  </si>
  <si>
    <t>BEYZA ÇELİK</t>
  </si>
  <si>
    <t>ELİF DENİZ</t>
  </si>
  <si>
    <t>GÜLİSTAN DENİZOĞLU
AYLİN AYVERDİ
SEVAL DELİGÖZ
GAMZE ÇELİKKANAT
AYLİN DOĞAN
İREM IŞIK</t>
  </si>
  <si>
    <t>24.12.1996
16.3.1995
14.11.1996
12.2.1996
18.5.1994
19.3.1997</t>
  </si>
  <si>
    <t>80
74
86
79
75
82</t>
  </si>
  <si>
    <t>DİLEK BETÜLBARAN</t>
  </si>
  <si>
    <t>SUNA ERBEK</t>
  </si>
  <si>
    <t>DÜRDANE KORKMAZ</t>
  </si>
  <si>
    <t>KELİME ÇAĞLAYAN</t>
  </si>
  <si>
    <t>ARZU ATAŞCAN</t>
  </si>
  <si>
    <t>NECLA KULIK</t>
  </si>
  <si>
    <t>SERPİL TAŞ</t>
  </si>
  <si>
    <t>DİLAN SÜMBÜL</t>
  </si>
  <si>
    <t>SUNA ERBEK
DÜRDANE YILMAZ
KELİME ÇAĞLAYAN
NECLA KULIK
DİLEK BETÜLBARAN
RABİA EDİS</t>
  </si>
  <si>
    <t>1.1.1995
1.1.1997
1.1.1996
1.1.1995
1.1.1994
1.1.1997</t>
  </si>
  <si>
    <t>96
91
92
93
89
94</t>
  </si>
  <si>
    <t>SERPİL SOLMAZ</t>
  </si>
  <si>
    <t>EYLÜL YAMÇICIER</t>
  </si>
  <si>
    <t>FİKRİYE DİLEÇ</t>
  </si>
  <si>
    <t>ÖZGE SERİN</t>
  </si>
  <si>
    <t>ŞEYMANUR HAPAÇ</t>
  </si>
  <si>
    <t>ŞULE AĞAT</t>
  </si>
  <si>
    <t>AYŞENUR ÇELİK</t>
  </si>
  <si>
    <t>NURCAN YORULMAZ</t>
  </si>
  <si>
    <t>BETÜL DURAN</t>
  </si>
  <si>
    <t>ÖZGE SERİN
ŞULE AĞAT
ŞEYMANUR HAPAÇ
FİKRİYE DİLEÇ
SERPİL SOLMAZ
YAREN FEYZA YILMAZ</t>
  </si>
  <si>
    <t>19.11.1996
15.12.1995
1.1.1997
28.12.1997
8.8.1995
30.9.1997</t>
  </si>
  <si>
    <t>102
106
105
100
104
107</t>
  </si>
  <si>
    <t>SİNEM ŞİRET</t>
  </si>
  <si>
    <t>FERDİ</t>
  </si>
  <si>
    <t>GÖZDENUR BAYRAK</t>
  </si>
  <si>
    <t>-</t>
  </si>
  <si>
    <t>-0,2</t>
  </si>
  <si>
    <t>+0,9</t>
  </si>
  <si>
    <t>DNS</t>
  </si>
  <si>
    <t>X</t>
  </si>
  <si>
    <t>O</t>
  </si>
  <si>
    <t>NM</t>
  </si>
  <si>
    <t>EMİNE HATUN TUNA (P)</t>
  </si>
  <si>
    <t>+0,8</t>
  </si>
  <si>
    <t>+0,5</t>
  </si>
  <si>
    <t>+1,9</t>
  </si>
  <si>
    <t>+2,4</t>
  </si>
  <si>
    <t>+1,0</t>
  </si>
  <si>
    <t>DNF</t>
  </si>
  <si>
    <t/>
  </si>
  <si>
    <t>DQ
(170/14)</t>
  </si>
  <si>
    <t>DİLEK BETÜLBARAN
NECLA KULIK
ARZU ATAŞCAN
SUNA ERBEK</t>
  </si>
  <si>
    <t>1.1.1994
1.1.1995
1.1.1997
1.1.1995</t>
  </si>
  <si>
    <t>89
93
87
96</t>
  </si>
  <si>
    <t>ÖZGE SOYLU
ESRA EMİROĞLU
EMİNE YILMAZ
SÜMEYYE EROL</t>
  </si>
  <si>
    <t>31.7.1995
28.10.1994
10.2.1995
15.6.1997</t>
  </si>
  <si>
    <t>70
67
66
72</t>
  </si>
  <si>
    <t>DERYANUR KEMALOĞLU
RABİA ÇİÇEK
GAMZE ŞİMŞEK
EZGİ DOĞAN</t>
  </si>
  <si>
    <t>1.1.1997
15.11.1995
28.1.1997
1.1.1997</t>
  </si>
  <si>
    <t>37
44
41
39</t>
  </si>
  <si>
    <t>KÜBRA ÇELİK
YUDUM İLİKSİZ
NURDAN BOZ
HATİCE ÖZTÜRK</t>
  </si>
  <si>
    <t>26.2.1996
22.2.1997
1.5.1994
12.4.1994</t>
  </si>
  <si>
    <t>15
13
9
14</t>
  </si>
  <si>
    <t>FATMA BÜŞRA ERDEM
BERFE SANCAK
MERYEM ÇANAKÇI
MERVE DURKUN</t>
  </si>
  <si>
    <t>11.2.1996
4.4.1994
1.1.1997
4.4.1995</t>
  </si>
  <si>
    <t>26
19
28
27</t>
  </si>
  <si>
    <t>ZEYNEP LİMON 
ELİF POLAT
ESRA ELDİVEN
DERYA YILDIRIM</t>
  </si>
  <si>
    <t>7.9.1995
22.10.1996
9.8.1996
18.8.1994</t>
  </si>
  <si>
    <t>62
51
52
50</t>
  </si>
  <si>
    <t>AYLİN AYVERDİ
GÜLİSTAN DENİZOĞLU
SEVAL DELİGÖZ
GAMZE ÇELİKKANAT</t>
  </si>
  <si>
    <t>16.3.1995
24.12.1996
14.11.1996
12.2.1996</t>
  </si>
  <si>
    <t>74
80
86
79</t>
  </si>
  <si>
    <t>ÖZGE SERİN
ŞULE AĞAT
EYLÜL YAMÇICIER
FİKRİYE DİLEÇ</t>
  </si>
  <si>
    <t>19.11.1996
15.12.1995
10.8.1995
28.12.1997</t>
  </si>
  <si>
    <t>102
106
99
100</t>
  </si>
  <si>
    <t>SERENAY FİL</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</si>
</sst>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00"/>
  </numFmts>
  <fonts count="131">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2"/>
      <color indexed="8"/>
      <name val="Cambria"/>
      <family val="1"/>
    </font>
    <font>
      <b/>
      <sz val="12"/>
      <color indexed="9"/>
      <name val="Cambria"/>
      <family val="1"/>
    </font>
    <font>
      <sz val="12"/>
      <color indexed="9"/>
      <name val="Cambria"/>
      <family val="1"/>
    </font>
    <font>
      <sz val="10"/>
      <color indexed="10"/>
      <name val="Cambria"/>
      <family val="1"/>
    </font>
    <font>
      <b/>
      <sz val="11"/>
      <color indexed="56"/>
      <name val="Cambria"/>
      <family val="1"/>
    </font>
    <font>
      <b/>
      <sz val="18"/>
      <name val="Cambria"/>
      <family val="1"/>
    </font>
    <font>
      <sz val="16"/>
      <name val="Cambria"/>
      <family val="1"/>
    </font>
    <font>
      <sz val="18"/>
      <name val="Cambria"/>
      <family val="1"/>
    </font>
    <font>
      <sz val="20"/>
      <name val="Cambria"/>
      <family val="1"/>
    </font>
    <font>
      <b/>
      <sz val="11"/>
      <color indexed="23"/>
      <name val="Cambria"/>
      <family val="1"/>
    </font>
    <font>
      <b/>
      <sz val="18"/>
      <color indexed="10"/>
      <name val="Cambria"/>
      <family val="1"/>
    </font>
    <font>
      <b/>
      <sz val="22"/>
      <color indexed="10"/>
      <name val="Cambria"/>
      <family val="1"/>
    </font>
    <font>
      <sz val="18"/>
      <color indexed="10"/>
      <name val="Cambria"/>
      <family val="1"/>
    </font>
    <font>
      <sz val="18"/>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5"/>
      <color indexed="10"/>
      <name val="Cambria"/>
      <family val="1"/>
    </font>
    <font>
      <b/>
      <sz val="15"/>
      <color indexed="8"/>
      <name val="Cambria"/>
      <family val="1"/>
    </font>
    <font>
      <b/>
      <u val="single"/>
      <sz val="12"/>
      <color indexed="10"/>
      <name val="Arial"/>
      <family val="2"/>
    </font>
    <font>
      <b/>
      <sz val="11"/>
      <color indexed="9"/>
      <name val="Cambria"/>
      <family val="1"/>
    </font>
    <font>
      <b/>
      <sz val="14"/>
      <color indexed="8"/>
      <name val="Cambria"/>
      <family val="1"/>
    </font>
    <font>
      <sz val="8"/>
      <name val="Segoe UI"/>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2"/>
      <color theme="1"/>
      <name val="Cambria"/>
      <family val="1"/>
    </font>
    <font>
      <b/>
      <sz val="12"/>
      <color theme="0"/>
      <name val="Cambria"/>
      <family val="1"/>
    </font>
    <font>
      <sz val="12"/>
      <color theme="0"/>
      <name val="Cambria"/>
      <family val="1"/>
    </font>
    <font>
      <b/>
      <sz val="12"/>
      <color rgb="FF002060"/>
      <name val="Cambria"/>
      <family val="1"/>
    </font>
    <font>
      <sz val="10"/>
      <color rgb="FFFF0000"/>
      <name val="Cambria"/>
      <family val="1"/>
    </font>
    <font>
      <b/>
      <sz val="11"/>
      <color rgb="FF002060"/>
      <name val="Cambria"/>
      <family val="1"/>
    </font>
    <font>
      <b/>
      <sz val="11"/>
      <color theme="1" tint="0.49998000264167786"/>
      <name val="Cambria"/>
      <family val="1"/>
    </font>
    <font>
      <b/>
      <sz val="11"/>
      <color rgb="FFFF0000"/>
      <name val="Cambria"/>
      <family val="1"/>
    </font>
    <font>
      <sz val="11"/>
      <color theme="1"/>
      <name val="Cambria"/>
      <family val="1"/>
    </font>
    <font>
      <b/>
      <sz val="18"/>
      <color rgb="FFFF0000"/>
      <name val="Cambria"/>
      <family val="1"/>
    </font>
    <font>
      <b/>
      <sz val="22"/>
      <color rgb="FFFF0000"/>
      <name val="Cambria"/>
      <family val="1"/>
    </font>
    <font>
      <sz val="18"/>
      <color rgb="FFFF0000"/>
      <name val="Cambria"/>
      <family val="1"/>
    </font>
    <font>
      <sz val="18"/>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sz val="18"/>
      <color rgb="FF002060"/>
      <name val="Cambria"/>
      <family val="1"/>
    </font>
    <font>
      <b/>
      <u val="single"/>
      <sz val="15"/>
      <color rgb="FFFF0000"/>
      <name val="Cambria"/>
      <family val="1"/>
    </font>
    <font>
      <b/>
      <sz val="15"/>
      <color rgb="FFFF0000"/>
      <name val="Cambria"/>
      <family val="1"/>
    </font>
    <font>
      <b/>
      <sz val="16"/>
      <color rgb="FF002060"/>
      <name val="Cambria"/>
      <family val="1"/>
    </font>
    <font>
      <b/>
      <u val="single"/>
      <sz val="12"/>
      <color rgb="FFFF0000"/>
      <name val="Arial"/>
      <family val="2"/>
    </font>
    <font>
      <b/>
      <sz val="11"/>
      <color theme="0"/>
      <name val="Cambria"/>
      <family val="1"/>
    </font>
    <font>
      <b/>
      <sz val="14"/>
      <color theme="1"/>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rgb="FFD9F1FF"/>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00"/>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58">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2"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3" fillId="0" borderId="0" xfId="52" applyFont="1" applyFill="1" applyAlignment="1">
      <alignment vertical="center"/>
      <protection/>
    </xf>
    <xf numFmtId="0" fontId="26" fillId="0" borderId="11" xfId="52" applyFont="1" applyFill="1" applyBorder="1" applyAlignment="1">
      <alignment horizontal="center" vertical="center"/>
      <protection/>
    </xf>
    <xf numFmtId="0" fontId="92"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3"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2"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94" fillId="25" borderId="11" xfId="52" applyFont="1" applyFill="1" applyBorder="1" applyAlignment="1">
      <alignment horizontal="center" vertical="center" wrapText="1"/>
      <protection/>
    </xf>
    <xf numFmtId="14" fontId="94" fillId="25" borderId="11" xfId="52" applyNumberFormat="1" applyFont="1" applyFill="1" applyBorder="1" applyAlignment="1">
      <alignment horizontal="center" vertical="center" wrapText="1"/>
      <protection/>
    </xf>
    <xf numFmtId="0" fontId="94" fillId="25" borderId="11" xfId="52" applyNumberFormat="1" applyFont="1" applyFill="1" applyBorder="1" applyAlignment="1">
      <alignment horizontal="center" vertical="center" wrapText="1"/>
      <protection/>
    </xf>
    <xf numFmtId="0" fontId="95"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48" fillId="25" borderId="10" xfId="52" applyFont="1" applyFill="1" applyBorder="1" applyAlignment="1" applyProtection="1">
      <alignment vertical="center" wrapText="1"/>
      <protection locked="0"/>
    </xf>
    <xf numFmtId="0" fontId="49" fillId="25" borderId="10" xfId="52" applyFont="1" applyFill="1" applyBorder="1" applyAlignment="1" applyProtection="1">
      <alignment vertical="center" wrapText="1"/>
      <protection locked="0"/>
    </xf>
    <xf numFmtId="0" fontId="49" fillId="0" borderId="0" xfId="52" applyFont="1" applyAlignment="1" applyProtection="1">
      <alignment vertical="center" wrapText="1"/>
      <protection locked="0"/>
    </xf>
    <xf numFmtId="0" fontId="49"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207" fontId="50" fillId="0" borderId="11" xfId="52" applyNumberFormat="1" applyFont="1" applyFill="1" applyBorder="1" applyAlignment="1">
      <alignment horizontal="center" vertical="center"/>
      <protection/>
    </xf>
    <xf numFmtId="0" fontId="51" fillId="0" borderId="11" xfId="52" applyFont="1" applyFill="1" applyBorder="1" applyAlignment="1">
      <alignment horizontal="center" vertical="center"/>
      <protection/>
    </xf>
    <xf numFmtId="0" fontId="52" fillId="0" borderId="0" xfId="52" applyFont="1" applyFill="1" applyAlignment="1">
      <alignment horizontal="left"/>
      <protection/>
    </xf>
    <xf numFmtId="14" fontId="52" fillId="0" borderId="0" xfId="52" applyNumberFormat="1" applyFont="1" applyFill="1" applyAlignment="1">
      <alignment horizontal="center"/>
      <protection/>
    </xf>
    <xf numFmtId="0" fontId="50" fillId="0" borderId="0" xfId="52" applyFont="1" applyFill="1" applyBorder="1" applyAlignment="1">
      <alignment horizontal="center" vertical="center" wrapText="1"/>
      <protection/>
    </xf>
    <xf numFmtId="0" fontId="52" fillId="0" borderId="0" xfId="52" applyFont="1" applyFill="1" applyAlignment="1">
      <alignment horizontal="center"/>
      <protection/>
    </xf>
    <xf numFmtId="0" fontId="52" fillId="0" borderId="0" xfId="52" applyFont="1" applyFill="1">
      <alignment/>
      <protection/>
    </xf>
    <xf numFmtId="49" fontId="52"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203"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0" fillId="25" borderId="12" xfId="52" applyFont="1" applyFill="1" applyBorder="1" applyAlignment="1" applyProtection="1">
      <alignment vertical="center" wrapText="1"/>
      <protection locked="0"/>
    </xf>
    <xf numFmtId="0" fontId="37" fillId="0" borderId="11" xfId="52" applyFont="1" applyFill="1" applyBorder="1" applyAlignment="1" applyProtection="1">
      <alignment horizontal="center" vertical="center" wrapText="1"/>
      <protection locked="0"/>
    </xf>
    <xf numFmtId="0" fontId="96" fillId="0" borderId="11" xfId="52"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0" fontId="55"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6" fillId="0" borderId="11" xfId="0" applyFont="1" applyBorder="1" applyAlignment="1">
      <alignment vertical="center" wrapText="1"/>
    </xf>
    <xf numFmtId="0" fontId="56" fillId="0" borderId="0" xfId="0" applyFont="1" applyAlignment="1">
      <alignment vertical="center" wrapText="1"/>
    </xf>
    <xf numFmtId="0" fontId="57" fillId="5" borderId="0" xfId="0" applyFont="1" applyFill="1" applyAlignment="1">
      <alignment horizontal="center" vertical="center"/>
    </xf>
    <xf numFmtId="181" fontId="97" fillId="27" borderId="11" xfId="0" applyNumberFormat="1" applyFont="1" applyFill="1" applyBorder="1" applyAlignment="1">
      <alignment horizontal="center" vertical="center" wrapText="1"/>
    </xf>
    <xf numFmtId="0" fontId="98" fillId="28" borderId="11" xfId="47" applyFont="1" applyFill="1" applyBorder="1" applyAlignment="1" applyProtection="1">
      <alignment horizontal="center" vertical="center" wrapText="1"/>
      <protection/>
    </xf>
    <xf numFmtId="0" fontId="57"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99" fillId="25" borderId="11" xfId="0" applyFont="1" applyFill="1" applyBorder="1" applyAlignment="1">
      <alignment horizontal="left" vertical="center" wrapText="1"/>
    </xf>
    <xf numFmtId="0" fontId="99" fillId="25" borderId="11" xfId="0" applyFont="1" applyFill="1" applyBorder="1" applyAlignment="1">
      <alignment vertical="center" wrapText="1"/>
    </xf>
    <xf numFmtId="0" fontId="100" fillId="29"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5" fillId="25" borderId="11" xfId="52" applyNumberFormat="1" applyFont="1" applyFill="1" applyBorder="1" applyAlignment="1">
      <alignment horizontal="center" vertical="center" wrapText="1"/>
      <protection/>
    </xf>
    <xf numFmtId="0" fontId="95"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7" borderId="11" xfId="52" applyFont="1" applyFill="1" applyBorder="1" applyAlignment="1" applyProtection="1">
      <alignment horizontal="center" vertical="center" wrapText="1"/>
      <protection locked="0"/>
    </xf>
    <xf numFmtId="0" fontId="101" fillId="27"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101"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99" fillId="28" borderId="11" xfId="47" applyFont="1" applyFill="1" applyBorder="1" applyAlignment="1" applyProtection="1">
      <alignment horizontal="left" vertical="center" wrapText="1"/>
      <protection/>
    </xf>
    <xf numFmtId="0" fontId="99" fillId="28" borderId="11" xfId="47" applyFont="1" applyFill="1" applyBorder="1" applyAlignment="1" applyProtection="1">
      <alignment horizontal="center" vertical="center" wrapText="1"/>
      <protection/>
    </xf>
    <xf numFmtId="0" fontId="99" fillId="28" borderId="11" xfId="47" applyFont="1" applyFill="1" applyBorder="1" applyAlignment="1" applyProtection="1">
      <alignment horizontal="left" vertical="center"/>
      <protection/>
    </xf>
    <xf numFmtId="0" fontId="102" fillId="2" borderId="11" xfId="0" applyFont="1" applyFill="1" applyBorder="1" applyAlignment="1">
      <alignment horizontal="center" vertical="center" wrapText="1"/>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103" fillId="30" borderId="18" xfId="0" applyNumberFormat="1" applyFont="1" applyFill="1" applyBorder="1" applyAlignment="1">
      <alignment vertical="center" wrapText="1"/>
    </xf>
    <xf numFmtId="180" fontId="103" fillId="30" borderId="19" xfId="0" applyNumberFormat="1" applyFont="1" applyFill="1" applyBorder="1" applyAlignment="1">
      <alignment vertical="center" wrapText="1"/>
    </xf>
    <xf numFmtId="180" fontId="103" fillId="30" borderId="20" xfId="0" applyNumberFormat="1" applyFont="1" applyFill="1" applyBorder="1" applyAlignment="1">
      <alignment vertical="center" wrapText="1"/>
    </xf>
    <xf numFmtId="0" fontId="22" fillId="30" borderId="21" xfId="0" applyFont="1" applyFill="1" applyBorder="1" applyAlignment="1">
      <alignment/>
    </xf>
    <xf numFmtId="0" fontId="22" fillId="30" borderId="22" xfId="0" applyFont="1" applyFill="1" applyBorder="1" applyAlignment="1">
      <alignment/>
    </xf>
    <xf numFmtId="0" fontId="22" fillId="30" borderId="23" xfId="0" applyFont="1" applyFill="1" applyBorder="1" applyAlignment="1">
      <alignment/>
    </xf>
    <xf numFmtId="203" fontId="22" fillId="27" borderId="11" xfId="52" applyNumberFormat="1" applyFont="1" applyFill="1" applyBorder="1" applyAlignment="1" applyProtection="1">
      <alignment horizontal="center" vertical="center" wrapText="1"/>
      <protection locked="0"/>
    </xf>
    <xf numFmtId="49" fontId="28" fillId="27" borderId="11" xfId="52" applyNumberFormat="1" applyFont="1" applyFill="1" applyBorder="1" applyAlignment="1" applyProtection="1">
      <alignment horizontal="center" vertical="center" wrapText="1"/>
      <protection locked="0"/>
    </xf>
    <xf numFmtId="1" fontId="28" fillId="27" borderId="11" xfId="52" applyNumberFormat="1" applyFont="1" applyFill="1" applyBorder="1" applyAlignment="1" applyProtection="1">
      <alignment horizontal="center" vertical="center" wrapText="1"/>
      <protection locked="0"/>
    </xf>
    <xf numFmtId="0" fontId="104" fillId="27" borderId="11" xfId="52" applyFont="1" applyFill="1" applyBorder="1" applyAlignment="1" applyProtection="1">
      <alignment horizontal="center" vertical="center" wrapText="1"/>
      <protection locked="0"/>
    </xf>
    <xf numFmtId="0" fontId="93" fillId="0" borderId="11" xfId="52" applyFont="1" applyFill="1" applyBorder="1" applyAlignment="1" applyProtection="1">
      <alignment horizontal="center" vertical="center" wrapText="1"/>
      <protection locked="0"/>
    </xf>
    <xf numFmtId="0" fontId="97" fillId="0" borderId="0" xfId="52" applyFont="1" applyFill="1" applyAlignment="1" applyProtection="1">
      <alignment horizontal="center" wrapText="1"/>
      <protection locked="0"/>
    </xf>
    <xf numFmtId="1" fontId="98" fillId="0" borderId="0" xfId="52" applyNumberFormat="1" applyFont="1" applyFill="1" applyAlignment="1" applyProtection="1">
      <alignment horizontal="center" wrapText="1"/>
      <protection locked="0"/>
    </xf>
    <xf numFmtId="207" fontId="37" fillId="0" borderId="11" xfId="52" applyNumberFormat="1" applyFont="1" applyFill="1" applyBorder="1" applyAlignment="1" applyProtection="1">
      <alignment horizontal="center" vertical="center" wrapText="1"/>
      <protection locked="0"/>
    </xf>
    <xf numFmtId="0" fontId="105" fillId="0" borderId="11" xfId="52" applyFont="1" applyFill="1" applyBorder="1" applyAlignment="1">
      <alignment horizontal="left" vertical="center" wrapText="1"/>
      <protection/>
    </xf>
    <xf numFmtId="0" fontId="34" fillId="26" borderId="24" xfId="52" applyFont="1" applyFill="1" applyBorder="1" applyAlignment="1" applyProtection="1">
      <alignment vertical="center" wrapText="1"/>
      <protection locked="0"/>
    </xf>
    <xf numFmtId="206" fontId="95"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106" fillId="0" borderId="11" xfId="52" applyNumberFormat="1" applyFont="1" applyFill="1" applyBorder="1" applyAlignment="1" applyProtection="1">
      <alignment horizontal="center" vertical="center" wrapText="1"/>
      <protection hidden="1"/>
    </xf>
    <xf numFmtId="207" fontId="107" fillId="0" borderId="11" xfId="52" applyNumberFormat="1" applyFont="1" applyFill="1" applyBorder="1" applyAlignment="1" applyProtection="1">
      <alignment horizontal="center" vertical="center" wrapText="1"/>
      <protection locked="0"/>
    </xf>
    <xf numFmtId="0" fontId="108" fillId="31" borderId="11"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7" fillId="0" borderId="11" xfId="52" applyFont="1" applyFill="1" applyBorder="1" applyAlignment="1" applyProtection="1">
      <alignment horizontal="left" vertical="center" wrapText="1"/>
      <protection locked="0"/>
    </xf>
    <xf numFmtId="14" fontId="109" fillId="0" borderId="11" xfId="52" applyNumberFormat="1"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2" applyFont="1" applyFill="1" applyBorder="1" applyAlignment="1" applyProtection="1">
      <alignment horizontal="right" vertical="center" wrapText="1"/>
      <protection locked="0"/>
    </xf>
    <xf numFmtId="0" fontId="34" fillId="26" borderId="24" xfId="52" applyFont="1" applyFill="1" applyBorder="1" applyAlignment="1" applyProtection="1">
      <alignment horizontal="center" vertical="center" wrapText="1"/>
      <protection locked="0"/>
    </xf>
    <xf numFmtId="0" fontId="98" fillId="25" borderId="12" xfId="52" applyFont="1" applyFill="1" applyBorder="1" applyAlignment="1" applyProtection="1">
      <alignment vertical="top" wrapText="1"/>
      <protection locked="0"/>
    </xf>
    <xf numFmtId="0" fontId="101" fillId="0" borderId="11" xfId="52" applyFont="1" applyFill="1" applyBorder="1" applyAlignment="1" applyProtection="1">
      <alignment horizontal="left" vertical="center" wrapText="1"/>
      <protection hidden="1"/>
    </xf>
    <xf numFmtId="1" fontId="25" fillId="0" borderId="0" xfId="52" applyNumberFormat="1" applyFont="1" applyFill="1" applyAlignment="1" applyProtection="1">
      <alignment horizontal="left" wrapText="1"/>
      <protection locked="0"/>
    </xf>
    <xf numFmtId="0" fontId="101" fillId="32" borderId="11" xfId="52" applyFont="1" applyFill="1" applyBorder="1" applyAlignment="1" applyProtection="1">
      <alignment horizontal="center" vertical="center" wrapText="1"/>
      <protection hidden="1"/>
    </xf>
    <xf numFmtId="14" fontId="22" fillId="32" borderId="11" xfId="52" applyNumberFormat="1" applyFont="1" applyFill="1" applyBorder="1" applyAlignment="1" applyProtection="1">
      <alignment horizontal="center" vertical="center" wrapText="1"/>
      <protection locked="0"/>
    </xf>
    <xf numFmtId="0" fontId="22" fillId="32" borderId="11" xfId="52" applyFont="1" applyFill="1" applyBorder="1" applyAlignment="1" applyProtection="1">
      <alignment vertical="center" wrapText="1"/>
      <protection locked="0"/>
    </xf>
    <xf numFmtId="0" fontId="93" fillId="32" borderId="11" xfId="52" applyFont="1" applyFill="1" applyBorder="1" applyAlignment="1" applyProtection="1">
      <alignment horizontal="center" vertical="center" wrapText="1"/>
      <protection locked="0"/>
    </xf>
    <xf numFmtId="203" fontId="22" fillId="32" borderId="11" xfId="52" applyNumberFormat="1" applyFont="1" applyFill="1" applyBorder="1" applyAlignment="1" applyProtection="1">
      <alignment horizontal="center" vertical="center" wrapText="1"/>
      <protection locked="0"/>
    </xf>
    <xf numFmtId="49" fontId="22" fillId="32" borderId="11" xfId="52" applyNumberFormat="1" applyFont="1" applyFill="1" applyBorder="1" applyAlignment="1" applyProtection="1">
      <alignment horizontal="center" vertical="center" wrapText="1"/>
      <protection locked="0"/>
    </xf>
    <xf numFmtId="1" fontId="22" fillId="32" borderId="11" xfId="52" applyNumberFormat="1" applyFont="1" applyFill="1" applyBorder="1" applyAlignment="1" applyProtection="1">
      <alignment horizontal="center" vertical="center" wrapText="1"/>
      <protection locked="0"/>
    </xf>
    <xf numFmtId="0" fontId="22" fillId="32" borderId="11" xfId="52" applyFont="1" applyFill="1" applyBorder="1" applyAlignment="1" applyProtection="1">
      <alignment horizontal="left" vertical="center" wrapText="1"/>
      <protection locked="0"/>
    </xf>
    <xf numFmtId="0" fontId="22" fillId="0" borderId="11" xfId="52" applyFont="1" applyFill="1" applyBorder="1" applyAlignment="1" applyProtection="1">
      <alignment horizontal="left" vertical="center" wrapText="1"/>
      <protection locked="0"/>
    </xf>
    <xf numFmtId="0" fontId="25" fillId="0" borderId="0" xfId="52" applyFont="1" applyFill="1" applyAlignment="1" applyProtection="1">
      <alignment horizontal="left" wrapText="1"/>
      <protection locked="0"/>
    </xf>
    <xf numFmtId="207" fontId="99" fillId="28" borderId="11" xfId="47" applyNumberFormat="1" applyFont="1" applyFill="1" applyBorder="1" applyAlignment="1" applyProtection="1">
      <alignment horizontal="center" vertical="center" wrapText="1"/>
      <protection/>
    </xf>
    <xf numFmtId="0" fontId="110" fillId="25" borderId="11" xfId="52" applyFont="1" applyFill="1" applyBorder="1" applyAlignment="1">
      <alignment horizontal="center" vertical="center" wrapText="1"/>
      <protection/>
    </xf>
    <xf numFmtId="14" fontId="110" fillId="25" borderId="11" xfId="52" applyNumberFormat="1" applyFont="1" applyFill="1" applyBorder="1" applyAlignment="1">
      <alignment horizontal="center" vertical="center" wrapText="1"/>
      <protection/>
    </xf>
    <xf numFmtId="0" fontId="110" fillId="25" borderId="11" xfId="52" applyNumberFormat="1" applyFont="1" applyFill="1" applyBorder="1" applyAlignment="1">
      <alignment horizontal="center" vertical="center" wrapText="1"/>
      <protection/>
    </xf>
    <xf numFmtId="206" fontId="110" fillId="25" borderId="11" xfId="52" applyNumberFormat="1" applyFont="1" applyFill="1" applyBorder="1" applyAlignment="1">
      <alignment horizontal="center" vertical="center" wrapText="1"/>
      <protection/>
    </xf>
    <xf numFmtId="0" fontId="25" fillId="33" borderId="11" xfId="0" applyFont="1" applyFill="1" applyBorder="1" applyAlignment="1">
      <alignment horizontal="center" vertical="center"/>
    </xf>
    <xf numFmtId="0" fontId="25" fillId="27" borderId="11" xfId="0" applyFont="1" applyFill="1" applyBorder="1" applyAlignment="1">
      <alignment horizontal="center" vertical="center"/>
    </xf>
    <xf numFmtId="0" fontId="69" fillId="0" borderId="11" xfId="0" applyFont="1" applyBorder="1" applyAlignment="1">
      <alignment horizontal="center" vertical="center"/>
    </xf>
    <xf numFmtId="203" fontId="70" fillId="0" borderId="11" xfId="0" applyNumberFormat="1" applyFont="1" applyBorder="1" applyAlignment="1">
      <alignment horizontal="center" vertical="center"/>
    </xf>
    <xf numFmtId="207" fontId="70" fillId="34" borderId="11" xfId="0" applyNumberFormat="1" applyFont="1" applyFill="1" applyBorder="1" applyAlignment="1">
      <alignment horizontal="center" vertical="center"/>
    </xf>
    <xf numFmtId="181" fontId="99" fillId="27" borderId="11" xfId="47" applyNumberFormat="1" applyFont="1" applyFill="1" applyBorder="1" applyAlignment="1" applyProtection="1">
      <alignment vertical="center" wrapText="1"/>
      <protection/>
    </xf>
    <xf numFmtId="0" fontId="24" fillId="0" borderId="11" xfId="0" applyFont="1" applyBorder="1" applyAlignment="1">
      <alignment horizontal="left" vertical="center"/>
    </xf>
    <xf numFmtId="207" fontId="105" fillId="0" borderId="11" xfId="52" applyNumberFormat="1" applyFont="1" applyFill="1" applyBorder="1" applyAlignment="1" applyProtection="1">
      <alignment horizontal="center" vertical="center" wrapText="1"/>
      <protection locked="0"/>
    </xf>
    <xf numFmtId="0" fontId="96" fillId="0" borderId="11" xfId="52" applyFont="1" applyFill="1" applyBorder="1" applyAlignment="1">
      <alignment horizontal="center" vertical="center"/>
      <protection/>
    </xf>
    <xf numFmtId="0" fontId="37" fillId="0" borderId="11" xfId="52" applyNumberFormat="1" applyFont="1" applyFill="1" applyBorder="1" applyAlignment="1">
      <alignment horizontal="left" vertical="center" wrapText="1"/>
      <protection/>
    </xf>
    <xf numFmtId="14" fontId="105" fillId="0" borderId="11" xfId="52" applyNumberFormat="1" applyFont="1" applyFill="1" applyBorder="1" applyAlignment="1">
      <alignment horizontal="center" vertical="center" wrapText="1"/>
      <protection/>
    </xf>
    <xf numFmtId="0" fontId="105" fillId="0" borderId="11" xfId="52" applyFont="1" applyFill="1" applyBorder="1" applyAlignment="1">
      <alignment horizontal="center" vertical="center" wrapText="1"/>
      <protection/>
    </xf>
    <xf numFmtId="207" fontId="71" fillId="0" borderId="11" xfId="52" applyNumberFormat="1" applyFont="1" applyFill="1" applyBorder="1" applyAlignment="1">
      <alignment horizontal="center" vertical="center"/>
      <protection/>
    </xf>
    <xf numFmtId="49" fontId="72" fillId="0" borderId="11" xfId="52" applyNumberFormat="1" applyFont="1" applyFill="1" applyBorder="1" applyAlignment="1">
      <alignment horizontal="center" vertical="center"/>
      <protection/>
    </xf>
    <xf numFmtId="49" fontId="72" fillId="32" borderId="11" xfId="52" applyNumberFormat="1" applyFont="1" applyFill="1" applyBorder="1" applyAlignment="1" applyProtection="1">
      <alignment horizontal="center" vertical="center"/>
      <protection hidden="1" locked="0"/>
    </xf>
    <xf numFmtId="49" fontId="72" fillId="32" borderId="11" xfId="52" applyNumberFormat="1" applyFont="1" applyFill="1" applyBorder="1" applyAlignment="1">
      <alignment horizontal="center" vertical="center"/>
      <protection/>
    </xf>
    <xf numFmtId="49" fontId="72" fillId="0" borderId="11" xfId="52" applyNumberFormat="1" applyFont="1" applyFill="1" applyBorder="1" applyAlignment="1" applyProtection="1">
      <alignment horizontal="center" vertical="center"/>
      <protection hidden="1" locked="0"/>
    </xf>
    <xf numFmtId="49" fontId="72" fillId="32" borderId="11" xfId="52" applyNumberFormat="1" applyFont="1" applyFill="1" applyBorder="1" applyAlignment="1">
      <alignment vertical="center"/>
      <protection/>
    </xf>
    <xf numFmtId="49" fontId="72" fillId="0" borderId="11" xfId="52" applyNumberFormat="1" applyFont="1" applyFill="1" applyBorder="1" applyAlignment="1">
      <alignment vertical="center"/>
      <protection/>
    </xf>
    <xf numFmtId="207" fontId="98" fillId="25" borderId="10" xfId="52" applyNumberFormat="1" applyFont="1" applyFill="1" applyBorder="1" applyAlignment="1" applyProtection="1">
      <alignment vertical="center" wrapText="1"/>
      <protection locked="0"/>
    </xf>
    <xf numFmtId="207" fontId="98" fillId="25" borderId="12" xfId="52" applyNumberFormat="1" applyFont="1" applyFill="1" applyBorder="1" applyAlignment="1" applyProtection="1">
      <alignment vertical="center" wrapText="1"/>
      <protection locked="0"/>
    </xf>
    <xf numFmtId="0" fontId="101" fillId="26" borderId="11"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1" fillId="32" borderId="25" xfId="52" applyFont="1" applyFill="1" applyBorder="1" applyAlignment="1" applyProtection="1">
      <alignment horizontal="center" vertical="center" wrapText="1"/>
      <protection hidden="1"/>
    </xf>
    <xf numFmtId="14" fontId="22" fillId="32" borderId="25" xfId="52" applyNumberFormat="1" applyFont="1" applyFill="1" applyBorder="1" applyAlignment="1" applyProtection="1">
      <alignment horizontal="center" vertical="center" wrapText="1"/>
      <protection locked="0"/>
    </xf>
    <xf numFmtId="0" fontId="22" fillId="32" borderId="25" xfId="52" applyFont="1" applyFill="1" applyBorder="1" applyAlignment="1" applyProtection="1">
      <alignment vertical="center" wrapText="1"/>
      <protection locked="0"/>
    </xf>
    <xf numFmtId="0" fontId="22" fillId="32" borderId="25" xfId="52" applyFont="1" applyFill="1" applyBorder="1" applyAlignment="1" applyProtection="1">
      <alignment horizontal="left" vertical="center" wrapText="1"/>
      <protection locked="0"/>
    </xf>
    <xf numFmtId="0" fontId="93" fillId="32" borderId="25" xfId="52" applyFont="1" applyFill="1" applyBorder="1" applyAlignment="1" applyProtection="1">
      <alignment horizontal="center" vertical="center" wrapText="1"/>
      <protection locked="0"/>
    </xf>
    <xf numFmtId="203" fontId="22" fillId="32" borderId="25" xfId="52" applyNumberFormat="1" applyFont="1" applyFill="1" applyBorder="1" applyAlignment="1" applyProtection="1">
      <alignment horizontal="center" vertical="center" wrapText="1"/>
      <protection locked="0"/>
    </xf>
    <xf numFmtId="49" fontId="22" fillId="32" borderId="25" xfId="52" applyNumberFormat="1" applyFont="1" applyFill="1" applyBorder="1" applyAlignment="1" applyProtection="1">
      <alignment horizontal="center" vertical="center" wrapText="1"/>
      <protection locked="0"/>
    </xf>
    <xf numFmtId="1" fontId="22" fillId="32" borderId="25" xfId="52" applyNumberFormat="1" applyFont="1" applyFill="1" applyBorder="1" applyAlignment="1" applyProtection="1">
      <alignment horizontal="center" vertical="center" wrapText="1"/>
      <protection locked="0"/>
    </xf>
    <xf numFmtId="0" fontId="101" fillId="26" borderId="26" xfId="52" applyFont="1" applyFill="1" applyBorder="1" applyAlignment="1" applyProtection="1">
      <alignment horizontal="left" vertical="center" wrapText="1"/>
      <protection hidden="1"/>
    </xf>
    <xf numFmtId="0" fontId="101" fillId="26" borderId="25" xfId="52" applyFont="1" applyFill="1" applyBorder="1" applyAlignment="1" applyProtection="1">
      <alignment horizontal="left" vertical="center" wrapText="1"/>
      <protection hidden="1"/>
    </xf>
    <xf numFmtId="0" fontId="97" fillId="25" borderId="12" xfId="52" applyFont="1" applyFill="1" applyBorder="1" applyAlignment="1" applyProtection="1">
      <alignment horizontal="right" vertical="center" wrapText="1"/>
      <protection locked="0"/>
    </xf>
    <xf numFmtId="207" fontId="98" fillId="25" borderId="10" xfId="52" applyNumberFormat="1" applyFont="1" applyFill="1" applyBorder="1" applyAlignment="1" applyProtection="1">
      <alignment horizontal="left" vertical="center" wrapText="1"/>
      <protection locked="0"/>
    </xf>
    <xf numFmtId="0" fontId="0" fillId="34" borderId="0" xfId="0" applyFill="1" applyAlignment="1">
      <alignment/>
    </xf>
    <xf numFmtId="0" fontId="40" fillId="34" borderId="0" xfId="0" applyFont="1" applyFill="1" applyAlignment="1">
      <alignment/>
    </xf>
    <xf numFmtId="0" fontId="24" fillId="34" borderId="0" xfId="0" applyFont="1" applyFill="1" applyBorder="1" applyAlignment="1">
      <alignment horizontal="center" vertical="center"/>
    </xf>
    <xf numFmtId="0" fontId="99" fillId="34" borderId="0" xfId="52" applyFont="1" applyFill="1" applyBorder="1" applyAlignment="1">
      <alignment horizontal="center" vertical="center"/>
      <protection/>
    </xf>
    <xf numFmtId="0" fontId="94" fillId="34" borderId="0" xfId="52" applyFont="1" applyFill="1" applyBorder="1" applyAlignment="1">
      <alignment horizontal="center" vertical="center" wrapText="1"/>
      <protection/>
    </xf>
    <xf numFmtId="203" fontId="26" fillId="34" borderId="0" xfId="52" applyNumberFormat="1" applyFont="1" applyFill="1" applyBorder="1" applyAlignment="1">
      <alignment horizontal="center" vertical="center"/>
      <protection/>
    </xf>
    <xf numFmtId="0" fontId="105" fillId="0" borderId="11" xfId="52" applyFont="1" applyFill="1" applyBorder="1" applyAlignment="1">
      <alignment vertical="center" wrapText="1"/>
      <protection/>
    </xf>
    <xf numFmtId="206" fontId="70" fillId="34" borderId="11" xfId="0" applyNumberFormat="1" applyFont="1" applyFill="1" applyBorder="1" applyAlignment="1">
      <alignment horizontal="center" vertical="center"/>
    </xf>
    <xf numFmtId="207" fontId="70" fillId="26" borderId="11" xfId="0" applyNumberFormat="1" applyFont="1" applyFill="1" applyBorder="1" applyAlignment="1">
      <alignment horizontal="center" vertical="center"/>
    </xf>
    <xf numFmtId="207" fontId="70" fillId="0" borderId="11"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108" fillId="31" borderId="11" xfId="52" applyFont="1" applyFill="1" applyBorder="1" applyAlignment="1" applyProtection="1">
      <alignment horizontal="center" vertical="center" wrapText="1"/>
      <protection locked="0"/>
    </xf>
    <xf numFmtId="0" fontId="25" fillId="35" borderId="27" xfId="0" applyFont="1" applyFill="1" applyBorder="1" applyAlignment="1">
      <alignment horizontal="center" vertical="center"/>
    </xf>
    <xf numFmtId="0" fontId="25" fillId="35" borderId="26" xfId="0" applyFont="1" applyFill="1" applyBorder="1" applyAlignment="1">
      <alignment horizontal="center" vertical="center"/>
    </xf>
    <xf numFmtId="0" fontId="101" fillId="36" borderId="26" xfId="52" applyFont="1" applyFill="1" applyBorder="1" applyAlignment="1" applyProtection="1">
      <alignment horizontal="center" vertical="center" wrapText="1"/>
      <protection hidden="1"/>
    </xf>
    <xf numFmtId="14" fontId="22" fillId="36" borderId="26" xfId="52" applyNumberFormat="1" applyFont="1" applyFill="1" applyBorder="1" applyAlignment="1" applyProtection="1">
      <alignment horizontal="center" vertical="center" wrapText="1"/>
      <protection locked="0"/>
    </xf>
    <xf numFmtId="0" fontId="22" fillId="36" borderId="26" xfId="52" applyFont="1" applyFill="1" applyBorder="1" applyAlignment="1" applyProtection="1">
      <alignment vertical="center" wrapText="1"/>
      <protection locked="0"/>
    </xf>
    <xf numFmtId="0" fontId="22" fillId="36" borderId="26" xfId="52" applyFont="1" applyFill="1" applyBorder="1" applyAlignment="1" applyProtection="1">
      <alignment horizontal="left" vertical="center" wrapText="1"/>
      <protection locked="0"/>
    </xf>
    <xf numFmtId="0" fontId="93" fillId="36" borderId="26" xfId="52" applyFont="1" applyFill="1" applyBorder="1" applyAlignment="1" applyProtection="1">
      <alignment horizontal="center" vertical="center" wrapText="1"/>
      <protection locked="0"/>
    </xf>
    <xf numFmtId="203" fontId="22" fillId="36" borderId="26" xfId="52" applyNumberFormat="1" applyFont="1" applyFill="1" applyBorder="1" applyAlignment="1" applyProtection="1">
      <alignment horizontal="center" vertical="center" wrapText="1"/>
      <protection locked="0"/>
    </xf>
    <xf numFmtId="49" fontId="22" fillId="36" borderId="26" xfId="52" applyNumberFormat="1" applyFont="1" applyFill="1" applyBorder="1" applyAlignment="1" applyProtection="1">
      <alignment horizontal="center" vertical="center" wrapText="1"/>
      <protection locked="0"/>
    </xf>
    <xf numFmtId="1" fontId="22" fillId="36" borderId="26" xfId="52" applyNumberFormat="1" applyFont="1" applyFill="1" applyBorder="1" applyAlignment="1" applyProtection="1">
      <alignment horizontal="center" vertical="center" wrapText="1"/>
      <protection locked="0"/>
    </xf>
    <xf numFmtId="0" fontId="101" fillId="36" borderId="11" xfId="52" applyFont="1" applyFill="1" applyBorder="1" applyAlignment="1" applyProtection="1">
      <alignment horizontal="center" vertical="center" wrapText="1"/>
      <protection hidden="1"/>
    </xf>
    <xf numFmtId="14" fontId="22" fillId="36" borderId="11" xfId="52" applyNumberFormat="1" applyFont="1" applyFill="1" applyBorder="1" applyAlignment="1" applyProtection="1">
      <alignment horizontal="center" vertical="center" wrapText="1"/>
      <protection locked="0"/>
    </xf>
    <xf numFmtId="0" fontId="22" fillId="36" borderId="11" xfId="52" applyFont="1" applyFill="1" applyBorder="1" applyAlignment="1" applyProtection="1">
      <alignment vertical="center" wrapText="1"/>
      <protection locked="0"/>
    </xf>
    <xf numFmtId="0" fontId="22" fillId="36" borderId="11" xfId="52" applyFont="1" applyFill="1" applyBorder="1" applyAlignment="1" applyProtection="1">
      <alignment horizontal="left" vertical="center" wrapText="1"/>
      <protection locked="0"/>
    </xf>
    <xf numFmtId="0" fontId="93" fillId="36" borderId="11" xfId="52" applyFont="1" applyFill="1" applyBorder="1" applyAlignment="1" applyProtection="1">
      <alignment horizontal="center" vertical="center" wrapText="1"/>
      <protection locked="0"/>
    </xf>
    <xf numFmtId="203" fontId="22" fillId="36" borderId="11" xfId="52" applyNumberFormat="1" applyFont="1" applyFill="1" applyBorder="1" applyAlignment="1" applyProtection="1">
      <alignment horizontal="center" vertical="center" wrapText="1"/>
      <protection locked="0"/>
    </xf>
    <xf numFmtId="49" fontId="22" fillId="36" borderId="11" xfId="52" applyNumberFormat="1" applyFont="1" applyFill="1" applyBorder="1" applyAlignment="1" applyProtection="1">
      <alignment horizontal="center" vertical="center" wrapText="1"/>
      <protection locked="0"/>
    </xf>
    <xf numFmtId="1" fontId="22" fillId="36" borderId="11" xfId="52" applyNumberFormat="1" applyFont="1" applyFill="1" applyBorder="1" applyAlignment="1" applyProtection="1">
      <alignment horizontal="center" vertical="center" wrapText="1"/>
      <protection locked="0"/>
    </xf>
    <xf numFmtId="0" fontId="101" fillId="36" borderId="25" xfId="52" applyFont="1" applyFill="1" applyBorder="1" applyAlignment="1" applyProtection="1">
      <alignment horizontal="center" vertical="center" wrapText="1"/>
      <protection hidden="1"/>
    </xf>
    <xf numFmtId="14" fontId="22" fillId="36" borderId="25" xfId="52" applyNumberFormat="1" applyFont="1" applyFill="1" applyBorder="1" applyAlignment="1" applyProtection="1">
      <alignment horizontal="center" vertical="center" wrapText="1"/>
      <protection locked="0"/>
    </xf>
    <xf numFmtId="0" fontId="22" fillId="36" borderId="25" xfId="52" applyFont="1" applyFill="1" applyBorder="1" applyAlignment="1" applyProtection="1">
      <alignment vertical="center" wrapText="1"/>
      <protection locked="0"/>
    </xf>
    <xf numFmtId="0" fontId="22" fillId="36" borderId="25" xfId="52" applyFont="1" applyFill="1" applyBorder="1" applyAlignment="1" applyProtection="1">
      <alignment horizontal="left" vertical="center" wrapText="1"/>
      <protection locked="0"/>
    </xf>
    <xf numFmtId="0" fontId="93" fillId="36" borderId="25" xfId="52" applyFont="1" applyFill="1" applyBorder="1" applyAlignment="1" applyProtection="1">
      <alignment horizontal="center" vertical="center" wrapText="1"/>
      <protection locked="0"/>
    </xf>
    <xf numFmtId="203" fontId="22" fillId="36" borderId="25" xfId="52" applyNumberFormat="1" applyFont="1" applyFill="1" applyBorder="1" applyAlignment="1" applyProtection="1">
      <alignment horizontal="center" vertical="center" wrapText="1"/>
      <protection locked="0"/>
    </xf>
    <xf numFmtId="49" fontId="22" fillId="36" borderId="25" xfId="52" applyNumberFormat="1" applyFont="1" applyFill="1" applyBorder="1" applyAlignment="1" applyProtection="1">
      <alignment horizontal="center" vertical="center" wrapText="1"/>
      <protection locked="0"/>
    </xf>
    <xf numFmtId="1" fontId="22" fillId="36" borderId="25" xfId="52" applyNumberFormat="1" applyFont="1" applyFill="1" applyBorder="1" applyAlignment="1" applyProtection="1">
      <alignment horizontal="center" vertical="center" wrapText="1"/>
      <protection locked="0"/>
    </xf>
    <xf numFmtId="0" fontId="101" fillId="36" borderId="28" xfId="52" applyFont="1" applyFill="1" applyBorder="1" applyAlignment="1" applyProtection="1">
      <alignment horizontal="center" vertical="center" wrapText="1"/>
      <protection hidden="1"/>
    </xf>
    <xf numFmtId="14" fontId="22" fillId="36" borderId="28" xfId="52" applyNumberFormat="1" applyFont="1" applyFill="1" applyBorder="1" applyAlignment="1" applyProtection="1">
      <alignment horizontal="center" vertical="center" wrapText="1"/>
      <protection locked="0"/>
    </xf>
    <xf numFmtId="0" fontId="22" fillId="36" borderId="28" xfId="52" applyFont="1" applyFill="1" applyBorder="1" applyAlignment="1" applyProtection="1">
      <alignment vertical="center" wrapText="1"/>
      <protection locked="0"/>
    </xf>
    <xf numFmtId="0" fontId="22" fillId="36" borderId="28" xfId="52" applyFont="1" applyFill="1" applyBorder="1" applyAlignment="1" applyProtection="1">
      <alignment horizontal="left" vertical="center" wrapText="1"/>
      <protection locked="0"/>
    </xf>
    <xf numFmtId="0" fontId="93" fillId="36" borderId="28" xfId="52" applyFont="1" applyFill="1" applyBorder="1" applyAlignment="1" applyProtection="1">
      <alignment horizontal="center" vertical="center" wrapText="1"/>
      <protection locked="0"/>
    </xf>
    <xf numFmtId="203" fontId="22" fillId="36" borderId="28" xfId="52" applyNumberFormat="1" applyFont="1" applyFill="1" applyBorder="1" applyAlignment="1" applyProtection="1">
      <alignment horizontal="center" vertical="center" wrapText="1"/>
      <protection locked="0"/>
    </xf>
    <xf numFmtId="49" fontId="22" fillId="36" borderId="28" xfId="52" applyNumberFormat="1" applyFont="1" applyFill="1" applyBorder="1" applyAlignment="1" applyProtection="1">
      <alignment horizontal="center" vertical="center" wrapText="1"/>
      <protection locked="0"/>
    </xf>
    <xf numFmtId="1" fontId="22" fillId="36" borderId="28" xfId="52" applyNumberFormat="1" applyFont="1" applyFill="1" applyBorder="1" applyAlignment="1" applyProtection="1">
      <alignment horizontal="center" vertical="center" wrapText="1"/>
      <protection locked="0"/>
    </xf>
    <xf numFmtId="0" fontId="101" fillId="37" borderId="26" xfId="52" applyFont="1" applyFill="1" applyBorder="1" applyAlignment="1" applyProtection="1">
      <alignment horizontal="center" vertical="center" wrapText="1"/>
      <protection hidden="1"/>
    </xf>
    <xf numFmtId="14" fontId="22" fillId="37" borderId="26" xfId="52" applyNumberFormat="1" applyFont="1" applyFill="1" applyBorder="1" applyAlignment="1" applyProtection="1">
      <alignment horizontal="center" vertical="center" wrapText="1"/>
      <protection locked="0"/>
    </xf>
    <xf numFmtId="0" fontId="22" fillId="37" borderId="26" xfId="52" applyFont="1" applyFill="1" applyBorder="1" applyAlignment="1" applyProtection="1">
      <alignment vertical="center" wrapText="1"/>
      <protection locked="0"/>
    </xf>
    <xf numFmtId="0" fontId="22" fillId="37" borderId="26" xfId="52" applyFont="1" applyFill="1" applyBorder="1" applyAlignment="1" applyProtection="1">
      <alignment horizontal="left" vertical="center" wrapText="1"/>
      <protection locked="0"/>
    </xf>
    <xf numFmtId="0" fontId="93" fillId="37" borderId="26" xfId="52" applyFont="1" applyFill="1" applyBorder="1" applyAlignment="1" applyProtection="1">
      <alignment horizontal="center" vertical="center" wrapText="1"/>
      <protection locked="0"/>
    </xf>
    <xf numFmtId="203" fontId="22" fillId="37" borderId="26" xfId="52" applyNumberFormat="1" applyFont="1" applyFill="1" applyBorder="1" applyAlignment="1" applyProtection="1">
      <alignment horizontal="center" vertical="center" wrapText="1"/>
      <protection locked="0"/>
    </xf>
    <xf numFmtId="49" fontId="22" fillId="37" borderId="26" xfId="52" applyNumberFormat="1" applyFont="1" applyFill="1" applyBorder="1" applyAlignment="1" applyProtection="1">
      <alignment horizontal="center" vertical="center" wrapText="1"/>
      <protection locked="0"/>
    </xf>
    <xf numFmtId="1" fontId="22" fillId="37" borderId="26" xfId="52" applyNumberFormat="1" applyFont="1" applyFill="1" applyBorder="1" applyAlignment="1" applyProtection="1">
      <alignment horizontal="center" vertical="center" wrapText="1"/>
      <protection locked="0"/>
    </xf>
    <xf numFmtId="0" fontId="101" fillId="37" borderId="11" xfId="52" applyFont="1" applyFill="1" applyBorder="1" applyAlignment="1" applyProtection="1">
      <alignment horizontal="center" vertical="center" wrapText="1"/>
      <protection hidden="1"/>
    </xf>
    <xf numFmtId="14" fontId="22" fillId="37" borderId="11" xfId="52" applyNumberFormat="1" applyFont="1" applyFill="1" applyBorder="1" applyAlignment="1" applyProtection="1">
      <alignment horizontal="center" vertical="center" wrapText="1"/>
      <protection locked="0"/>
    </xf>
    <xf numFmtId="0" fontId="22" fillId="37" borderId="11" xfId="52" applyFont="1" applyFill="1" applyBorder="1" applyAlignment="1" applyProtection="1">
      <alignment vertical="center" wrapText="1"/>
      <protection locked="0"/>
    </xf>
    <xf numFmtId="0" fontId="22" fillId="37" borderId="11" xfId="52" applyFont="1" applyFill="1" applyBorder="1" applyAlignment="1" applyProtection="1">
      <alignment horizontal="left" vertical="center" wrapText="1"/>
      <protection locked="0"/>
    </xf>
    <xf numFmtId="0" fontId="93" fillId="37" borderId="11" xfId="52" applyFont="1" applyFill="1" applyBorder="1" applyAlignment="1" applyProtection="1">
      <alignment horizontal="center" vertical="center" wrapText="1"/>
      <protection locked="0"/>
    </xf>
    <xf numFmtId="203" fontId="22" fillId="37" borderId="11" xfId="52" applyNumberFormat="1" applyFont="1" applyFill="1" applyBorder="1" applyAlignment="1" applyProtection="1">
      <alignment horizontal="center" vertical="center" wrapText="1"/>
      <protection locked="0"/>
    </xf>
    <xf numFmtId="49" fontId="22" fillId="37" borderId="11" xfId="52" applyNumberFormat="1" applyFont="1" applyFill="1" applyBorder="1" applyAlignment="1" applyProtection="1">
      <alignment horizontal="center" vertical="center" wrapText="1"/>
      <protection locked="0"/>
    </xf>
    <xf numFmtId="1" fontId="22" fillId="37" borderId="11" xfId="52" applyNumberFormat="1" applyFont="1" applyFill="1" applyBorder="1" applyAlignment="1" applyProtection="1">
      <alignment horizontal="center" vertical="center" wrapText="1"/>
      <protection locked="0"/>
    </xf>
    <xf numFmtId="0" fontId="101" fillId="37" borderId="25" xfId="52" applyFont="1" applyFill="1" applyBorder="1" applyAlignment="1" applyProtection="1">
      <alignment horizontal="center" vertical="center" wrapText="1"/>
      <protection hidden="1"/>
    </xf>
    <xf numFmtId="14" fontId="22" fillId="37" borderId="25" xfId="52" applyNumberFormat="1" applyFont="1" applyFill="1" applyBorder="1" applyAlignment="1" applyProtection="1">
      <alignment horizontal="center" vertical="center" wrapText="1"/>
      <protection locked="0"/>
    </xf>
    <xf numFmtId="0" fontId="22" fillId="37" borderId="25" xfId="52" applyFont="1" applyFill="1" applyBorder="1" applyAlignment="1" applyProtection="1">
      <alignment vertical="center" wrapText="1"/>
      <protection locked="0"/>
    </xf>
    <xf numFmtId="0" fontId="22" fillId="37" borderId="25" xfId="52" applyFont="1" applyFill="1" applyBorder="1" applyAlignment="1" applyProtection="1">
      <alignment horizontal="left" vertical="center" wrapText="1"/>
      <protection locked="0"/>
    </xf>
    <xf numFmtId="0" fontId="93" fillId="37" borderId="25" xfId="52" applyFont="1" applyFill="1" applyBorder="1" applyAlignment="1" applyProtection="1">
      <alignment horizontal="center" vertical="center" wrapText="1"/>
      <protection locked="0"/>
    </xf>
    <xf numFmtId="203" fontId="22" fillId="37" borderId="25" xfId="52" applyNumberFormat="1" applyFont="1" applyFill="1" applyBorder="1" applyAlignment="1" applyProtection="1">
      <alignment horizontal="center" vertical="center" wrapText="1"/>
      <protection locked="0"/>
    </xf>
    <xf numFmtId="49" fontId="22" fillId="37" borderId="25" xfId="52" applyNumberFormat="1" applyFont="1" applyFill="1" applyBorder="1" applyAlignment="1" applyProtection="1">
      <alignment horizontal="center" vertical="center" wrapText="1"/>
      <protection locked="0"/>
    </xf>
    <xf numFmtId="1" fontId="22" fillId="37" borderId="25" xfId="52" applyNumberFormat="1" applyFont="1" applyFill="1" applyBorder="1" applyAlignment="1" applyProtection="1">
      <alignment horizontal="center" vertical="center" wrapText="1"/>
      <protection locked="0"/>
    </xf>
    <xf numFmtId="0" fontId="108" fillId="31" borderId="11" xfId="52" applyFont="1" applyFill="1" applyBorder="1" applyAlignment="1" applyProtection="1">
      <alignment horizontal="center" vertical="center" wrapText="1"/>
      <protection locked="0"/>
    </xf>
    <xf numFmtId="0" fontId="94" fillId="31" borderId="11" xfId="52" applyFont="1" applyFill="1" applyBorder="1" applyAlignment="1" applyProtection="1">
      <alignment horizontal="center" vertical="center" wrapText="1"/>
      <protection locked="0"/>
    </xf>
    <xf numFmtId="0" fontId="100" fillId="27"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1" fontId="98" fillId="0" borderId="11" xfId="52" applyNumberFormat="1" applyFont="1" applyFill="1" applyBorder="1" applyAlignment="1" applyProtection="1">
      <alignment horizontal="center" vertical="center" wrapText="1"/>
      <protection locked="0"/>
    </xf>
    <xf numFmtId="0" fontId="100" fillId="0" borderId="11" xfId="0" applyFont="1" applyBorder="1" applyAlignment="1">
      <alignment horizontal="center" vertical="center"/>
    </xf>
    <xf numFmtId="0" fontId="100" fillId="34" borderId="11" xfId="0" applyFont="1" applyFill="1" applyBorder="1" applyAlignment="1">
      <alignment horizontal="center" vertical="center"/>
    </xf>
    <xf numFmtId="0" fontId="100" fillId="26" borderId="11" xfId="0" applyFont="1" applyFill="1" applyBorder="1" applyAlignment="1">
      <alignment horizontal="center" vertical="center"/>
    </xf>
    <xf numFmtId="1" fontId="100" fillId="34" borderId="11" xfId="0" applyNumberFormat="1" applyFont="1" applyFill="1" applyBorder="1" applyAlignment="1">
      <alignment horizontal="center" vertical="center"/>
    </xf>
    <xf numFmtId="0" fontId="35" fillId="25" borderId="0" xfId="52"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99" fillId="29" borderId="29" xfId="52" applyFont="1" applyFill="1" applyBorder="1" applyAlignment="1">
      <alignment vertical="center"/>
      <protection/>
    </xf>
    <xf numFmtId="0" fontId="99" fillId="29" borderId="24" xfId="52" applyFont="1" applyFill="1" applyBorder="1" applyAlignment="1">
      <alignment vertical="center"/>
      <protection/>
    </xf>
    <xf numFmtId="0" fontId="99" fillId="29" borderId="30"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11" fillId="29" borderId="24" xfId="52" applyFont="1" applyFill="1" applyBorder="1" applyAlignment="1">
      <alignment horizontal="right" vertical="center"/>
      <protection/>
    </xf>
    <xf numFmtId="49" fontId="112" fillId="29" borderId="24" xfId="52" applyNumberFormat="1" applyFont="1" applyFill="1" applyBorder="1" applyAlignment="1">
      <alignment horizontal="left" vertical="center"/>
      <protection/>
    </xf>
    <xf numFmtId="49" fontId="28" fillId="0" borderId="11" xfId="52" applyNumberFormat="1" applyFont="1" applyFill="1" applyBorder="1" applyAlignment="1" applyProtection="1">
      <alignment vertical="center" wrapText="1"/>
      <protection locked="0"/>
    </xf>
    <xf numFmtId="0" fontId="26" fillId="0" borderId="11" xfId="52" applyFont="1" applyFill="1" applyBorder="1" applyAlignment="1">
      <alignment horizontal="left" vertical="center" wrapText="1"/>
      <protection/>
    </xf>
    <xf numFmtId="0" fontId="113" fillId="0" borderId="11" xfId="52" applyFont="1" applyFill="1" applyBorder="1" applyAlignment="1">
      <alignment horizontal="left" vertical="center" wrapText="1"/>
      <protection/>
    </xf>
    <xf numFmtId="14" fontId="37" fillId="0" borderId="11" xfId="52" applyNumberFormat="1" applyFont="1" applyFill="1" applyBorder="1" applyAlignment="1">
      <alignment horizontal="center" vertical="center" wrapText="1"/>
      <protection/>
    </xf>
    <xf numFmtId="14" fontId="26" fillId="0" borderId="11" xfId="52" applyNumberFormat="1" applyFont="1" applyFill="1" applyBorder="1" applyAlignment="1">
      <alignment horizontal="center" vertical="center" wrapText="1"/>
      <protection/>
    </xf>
    <xf numFmtId="1" fontId="98" fillId="0" borderId="11" xfId="52" applyNumberFormat="1" applyFont="1" applyFill="1" applyBorder="1" applyAlignment="1">
      <alignment horizontal="center" vertical="center"/>
      <protection/>
    </xf>
    <xf numFmtId="1" fontId="92" fillId="0" borderId="11" xfId="52" applyNumberFormat="1" applyFont="1" applyFill="1" applyBorder="1" applyAlignment="1">
      <alignment horizontal="center" vertical="center"/>
      <protection/>
    </xf>
    <xf numFmtId="1" fontId="112" fillId="0" borderId="11" xfId="52" applyNumberFormat="1" applyFont="1" applyFill="1" applyBorder="1" applyAlignment="1">
      <alignment horizontal="center" vertical="center"/>
      <protection/>
    </xf>
    <xf numFmtId="1" fontId="98" fillId="0" borderId="11" xfId="52" applyNumberFormat="1" applyFont="1" applyFill="1" applyBorder="1" applyAlignment="1">
      <alignment horizontal="center" vertical="center" wrapText="1"/>
      <protection/>
    </xf>
    <xf numFmtId="0" fontId="112" fillId="0" borderId="11" xfId="52" applyFont="1" applyFill="1" applyBorder="1" applyAlignment="1">
      <alignment horizontal="center" vertical="center"/>
      <protection/>
    </xf>
    <xf numFmtId="0" fontId="101" fillId="0" borderId="0" xfId="52" applyFont="1" applyFill="1" applyAlignment="1" applyProtection="1">
      <alignment horizontal="center" wrapText="1"/>
      <protection locked="0"/>
    </xf>
    <xf numFmtId="1" fontId="112" fillId="0" borderId="11" xfId="52" applyNumberFormat="1" applyFont="1" applyFill="1" applyBorder="1" applyAlignment="1">
      <alignment horizontal="center" vertical="center" wrapText="1"/>
      <protection/>
    </xf>
    <xf numFmtId="0" fontId="112" fillId="0" borderId="11" xfId="52" applyFont="1" applyFill="1" applyBorder="1" applyAlignment="1">
      <alignment horizontal="center" vertical="center" wrapText="1"/>
      <protection/>
    </xf>
    <xf numFmtId="0" fontId="114" fillId="0" borderId="11"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94" fillId="31" borderId="11" xfId="52" applyFont="1" applyFill="1" applyBorder="1" applyAlignment="1" applyProtection="1">
      <alignment horizontal="center" vertical="center" wrapText="1"/>
      <protection locked="0"/>
    </xf>
    <xf numFmtId="0" fontId="108" fillId="31" borderId="11" xfId="52"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101" fillId="32" borderId="27" xfId="52" applyFont="1" applyFill="1" applyBorder="1" applyAlignment="1" applyProtection="1">
      <alignment horizontal="center" vertical="center" wrapText="1"/>
      <protection hidden="1"/>
    </xf>
    <xf numFmtId="14" fontId="22" fillId="32" borderId="27" xfId="52" applyNumberFormat="1" applyFont="1" applyFill="1" applyBorder="1" applyAlignment="1" applyProtection="1">
      <alignment horizontal="center" vertical="center" wrapText="1"/>
      <protection locked="0"/>
    </xf>
    <xf numFmtId="0" fontId="22" fillId="32" borderId="27" xfId="52" applyFont="1" applyFill="1" applyBorder="1" applyAlignment="1" applyProtection="1">
      <alignment vertical="center" wrapText="1"/>
      <protection locked="0"/>
    </xf>
    <xf numFmtId="0" fontId="22" fillId="32" borderId="27" xfId="52" applyFont="1" applyFill="1" applyBorder="1" applyAlignment="1" applyProtection="1">
      <alignment horizontal="left" vertical="center" wrapText="1"/>
      <protection locked="0"/>
    </xf>
    <xf numFmtId="0" fontId="93" fillId="32" borderId="27" xfId="52" applyFont="1" applyFill="1" applyBorder="1" applyAlignment="1" applyProtection="1">
      <alignment horizontal="center" vertical="center" wrapText="1"/>
      <protection locked="0"/>
    </xf>
    <xf numFmtId="203" fontId="22" fillId="32" borderId="27" xfId="52" applyNumberFormat="1" applyFont="1" applyFill="1" applyBorder="1" applyAlignment="1" applyProtection="1">
      <alignment horizontal="center" vertical="center" wrapText="1"/>
      <protection locked="0"/>
    </xf>
    <xf numFmtId="49" fontId="22" fillId="32" borderId="27" xfId="52" applyNumberFormat="1" applyFont="1" applyFill="1" applyBorder="1" applyAlignment="1" applyProtection="1">
      <alignment horizontal="center" vertical="center" wrapText="1"/>
      <protection locked="0"/>
    </xf>
    <xf numFmtId="1" fontId="22" fillId="32" borderId="27" xfId="52" applyNumberFormat="1" applyFont="1" applyFill="1" applyBorder="1" applyAlignment="1" applyProtection="1">
      <alignment horizontal="center" vertical="center" wrapText="1"/>
      <protection locked="0"/>
    </xf>
    <xf numFmtId="0" fontId="101" fillId="26" borderId="27" xfId="52" applyFont="1" applyFill="1" applyBorder="1" applyAlignment="1" applyProtection="1">
      <alignment horizontal="left" vertical="center" wrapText="1"/>
      <protection hidden="1"/>
    </xf>
    <xf numFmtId="0" fontId="101" fillId="26" borderId="28" xfId="52" applyFont="1" applyFill="1" applyBorder="1" applyAlignment="1" applyProtection="1">
      <alignment horizontal="left" vertical="center" wrapText="1"/>
      <protection hidden="1"/>
    </xf>
    <xf numFmtId="0" fontId="101" fillId="27" borderId="26" xfId="52" applyFont="1" applyFill="1" applyBorder="1" applyAlignment="1" applyProtection="1">
      <alignment horizontal="center" vertical="center" wrapText="1"/>
      <protection hidden="1"/>
    </xf>
    <xf numFmtId="14" fontId="22" fillId="27" borderId="26" xfId="52" applyNumberFormat="1" applyFont="1" applyFill="1" applyBorder="1" applyAlignment="1" applyProtection="1">
      <alignment horizontal="center" vertical="center" wrapText="1"/>
      <protection locked="0"/>
    </xf>
    <xf numFmtId="0" fontId="22" fillId="27" borderId="26" xfId="52" applyFont="1" applyFill="1" applyBorder="1" applyAlignment="1" applyProtection="1">
      <alignment vertical="center" wrapText="1"/>
      <protection locked="0"/>
    </xf>
    <xf numFmtId="0" fontId="22" fillId="27" borderId="26" xfId="52" applyFont="1" applyFill="1" applyBorder="1" applyAlignment="1" applyProtection="1">
      <alignment horizontal="left" vertical="center" wrapText="1"/>
      <protection locked="0"/>
    </xf>
    <xf numFmtId="0" fontId="93" fillId="27" borderId="26" xfId="52" applyFont="1" applyFill="1" applyBorder="1" applyAlignment="1" applyProtection="1">
      <alignment horizontal="center" vertical="center" wrapText="1"/>
      <protection locked="0"/>
    </xf>
    <xf numFmtId="203" fontId="22" fillId="27" borderId="26" xfId="52" applyNumberFormat="1" applyFont="1" applyFill="1" applyBorder="1" applyAlignment="1" applyProtection="1">
      <alignment horizontal="center" vertical="center" wrapText="1"/>
      <protection locked="0"/>
    </xf>
    <xf numFmtId="49" fontId="22" fillId="27" borderId="26" xfId="52" applyNumberFormat="1" applyFont="1" applyFill="1" applyBorder="1" applyAlignment="1" applyProtection="1">
      <alignment horizontal="center" vertical="center" wrapText="1"/>
      <protection locked="0"/>
    </xf>
    <xf numFmtId="1" fontId="22" fillId="27" borderId="26" xfId="52" applyNumberFormat="1" applyFont="1" applyFill="1" applyBorder="1" applyAlignment="1" applyProtection="1">
      <alignment horizontal="center" vertical="center" wrapText="1"/>
      <protection locked="0"/>
    </xf>
    <xf numFmtId="14" fontId="22" fillId="27" borderId="11" xfId="52" applyNumberFormat="1" applyFont="1" applyFill="1" applyBorder="1" applyAlignment="1" applyProtection="1">
      <alignment horizontal="center" vertical="center" wrapText="1"/>
      <protection locked="0"/>
    </xf>
    <xf numFmtId="0" fontId="22" fillId="27" borderId="11" xfId="52" applyFont="1" applyFill="1" applyBorder="1" applyAlignment="1" applyProtection="1">
      <alignment vertical="center" wrapText="1"/>
      <protection locked="0"/>
    </xf>
    <xf numFmtId="0" fontId="22" fillId="27" borderId="11" xfId="52" applyFont="1" applyFill="1" applyBorder="1" applyAlignment="1" applyProtection="1">
      <alignment horizontal="left" vertical="center" wrapText="1"/>
      <protection locked="0"/>
    </xf>
    <xf numFmtId="0" fontId="93" fillId="27" borderId="11" xfId="52" applyFont="1" applyFill="1" applyBorder="1" applyAlignment="1" applyProtection="1">
      <alignment horizontal="center" vertical="center" wrapText="1"/>
      <protection locked="0"/>
    </xf>
    <xf numFmtId="49" fontId="22" fillId="27" borderId="11" xfId="52" applyNumberFormat="1" applyFont="1" applyFill="1" applyBorder="1" applyAlignment="1" applyProtection="1">
      <alignment horizontal="center" vertical="center" wrapText="1"/>
      <protection locked="0"/>
    </xf>
    <xf numFmtId="1" fontId="22" fillId="27" borderId="11" xfId="52" applyNumberFormat="1" applyFont="1" applyFill="1" applyBorder="1" applyAlignment="1" applyProtection="1">
      <alignment horizontal="center" vertical="center" wrapText="1"/>
      <protection locked="0"/>
    </xf>
    <xf numFmtId="206" fontId="99" fillId="29" borderId="24" xfId="52" applyNumberFormat="1" applyFont="1" applyFill="1" applyBorder="1" applyAlignment="1">
      <alignment vertical="center"/>
      <protection/>
    </xf>
    <xf numFmtId="206" fontId="94" fillId="25" borderId="11" xfId="52" applyNumberFormat="1" applyFont="1" applyFill="1" applyBorder="1" applyAlignment="1">
      <alignment horizontal="center" vertical="center" wrapText="1"/>
      <protection/>
    </xf>
    <xf numFmtId="210" fontId="99" fillId="29" borderId="24" xfId="52" applyNumberFormat="1" applyFont="1" applyFill="1" applyBorder="1" applyAlignment="1">
      <alignment vertical="center"/>
      <protection/>
    </xf>
    <xf numFmtId="210" fontId="94" fillId="25" borderId="11" xfId="52" applyNumberFormat="1" applyFont="1" applyFill="1" applyBorder="1" applyAlignment="1">
      <alignment horizontal="center" vertical="center" wrapText="1"/>
      <protection/>
    </xf>
    <xf numFmtId="210" fontId="26" fillId="0" borderId="11" xfId="52" applyNumberFormat="1" applyFont="1" applyFill="1" applyBorder="1" applyAlignment="1">
      <alignment horizontal="center" vertical="center"/>
      <protection/>
    </xf>
    <xf numFmtId="210" fontId="26" fillId="0" borderId="0" xfId="52" applyNumberFormat="1" applyFont="1" applyFill="1" applyBorder="1" applyAlignment="1">
      <alignment horizontal="center" vertical="center"/>
      <protection/>
    </xf>
    <xf numFmtId="210" fontId="22" fillId="0" borderId="0" xfId="52" applyNumberFormat="1" applyFont="1" applyFill="1" applyAlignment="1">
      <alignment horizontal="center"/>
      <protection/>
    </xf>
    <xf numFmtId="210" fontId="22" fillId="0" borderId="0" xfId="52" applyNumberFormat="1" applyFont="1" applyFill="1">
      <alignment/>
      <protection/>
    </xf>
    <xf numFmtId="210" fontId="29" fillId="25" borderId="12" xfId="52" applyNumberFormat="1" applyFont="1" applyFill="1" applyBorder="1" applyAlignment="1" applyProtection="1">
      <alignment vertical="center" wrapText="1"/>
      <protection locked="0"/>
    </xf>
    <xf numFmtId="210" fontId="28" fillId="24" borderId="0" xfId="52" applyNumberFormat="1" applyFont="1" applyFill="1" applyBorder="1" applyAlignment="1" applyProtection="1">
      <alignment horizontal="left" wrapText="1"/>
      <protection locked="0"/>
    </xf>
    <xf numFmtId="210" fontId="22" fillId="0" borderId="0" xfId="52" applyNumberFormat="1" applyFont="1" applyFill="1" applyBorder="1" applyAlignment="1">
      <alignment horizontal="center" vertical="center"/>
      <protection/>
    </xf>
    <xf numFmtId="210" fontId="22" fillId="0" borderId="0" xfId="52" applyNumberFormat="1" applyFont="1" applyFill="1" applyAlignment="1">
      <alignment horizontal="left"/>
      <protection/>
    </xf>
    <xf numFmtId="1" fontId="115" fillId="33" borderId="11" xfId="0" applyNumberFormat="1" applyFont="1" applyFill="1" applyBorder="1" applyAlignment="1">
      <alignment horizontal="center" vertical="center"/>
    </xf>
    <xf numFmtId="0" fontId="115" fillId="38" borderId="11" xfId="0" applyFont="1" applyFill="1" applyBorder="1" applyAlignment="1">
      <alignment horizontal="center" vertical="center"/>
    </xf>
    <xf numFmtId="0" fontId="115" fillId="35" borderId="11" xfId="0" applyFont="1" applyFill="1" applyBorder="1" applyAlignment="1">
      <alignment horizontal="center" vertical="center"/>
    </xf>
    <xf numFmtId="0" fontId="71" fillId="0" borderId="11" xfId="52" applyFont="1" applyFill="1" applyBorder="1" applyAlignment="1">
      <alignment horizontal="center" vertical="center"/>
      <protection/>
    </xf>
    <xf numFmtId="0" fontId="116" fillId="0" borderId="11" xfId="52" applyFont="1" applyFill="1" applyBorder="1" applyAlignment="1">
      <alignment horizontal="center" vertical="center"/>
      <protection/>
    </xf>
    <xf numFmtId="1" fontId="114" fillId="0" borderId="11" xfId="52" applyNumberFormat="1" applyFont="1" applyFill="1" applyBorder="1" applyAlignment="1">
      <alignment horizontal="center" vertical="center" wrapText="1"/>
      <protection/>
    </xf>
    <xf numFmtId="14" fontId="117" fillId="0" borderId="11" xfId="52" applyNumberFormat="1" applyFont="1" applyFill="1" applyBorder="1" applyAlignment="1">
      <alignment horizontal="center" vertical="center" wrapText="1"/>
      <protection/>
    </xf>
    <xf numFmtId="0" fontId="117" fillId="0" borderId="11" xfId="52" applyFont="1" applyFill="1" applyBorder="1" applyAlignment="1">
      <alignment horizontal="left" vertical="center" wrapText="1"/>
      <protection/>
    </xf>
    <xf numFmtId="0" fontId="98" fillId="0" borderId="11" xfId="52" applyFont="1" applyFill="1" applyBorder="1" applyAlignment="1">
      <alignment horizontal="center" vertical="center"/>
      <protection/>
    </xf>
    <xf numFmtId="0" fontId="37" fillId="0" borderId="11" xfId="52" applyFont="1" applyFill="1" applyBorder="1" applyAlignment="1">
      <alignment horizontal="left" vertical="center" wrapText="1"/>
      <protection/>
    </xf>
    <xf numFmtId="207" fontId="25" fillId="0" borderId="11" xfId="52" applyNumberFormat="1" applyFont="1" applyFill="1" applyBorder="1" applyAlignment="1" applyProtection="1">
      <alignment horizontal="center" vertical="center" wrapText="1"/>
      <protection hidden="1"/>
    </xf>
    <xf numFmtId="1" fontId="50" fillId="0" borderId="11" xfId="52" applyNumberFormat="1" applyFont="1" applyFill="1" applyBorder="1" applyAlignment="1">
      <alignment horizontal="center" vertical="center"/>
      <protection/>
    </xf>
    <xf numFmtId="206" fontId="26" fillId="0" borderId="11" xfId="52" applyNumberFormat="1" applyFont="1" applyFill="1" applyBorder="1" applyAlignment="1">
      <alignment horizontal="center" vertical="center" wrapText="1"/>
      <protection/>
    </xf>
    <xf numFmtId="206" fontId="70" fillId="34" borderId="11" xfId="0" applyNumberFormat="1" applyFont="1" applyFill="1" applyBorder="1" applyAlignment="1">
      <alignment horizontal="center" vertical="center" wrapText="1"/>
    </xf>
    <xf numFmtId="0" fontId="118" fillId="30" borderId="16" xfId="0" applyFont="1" applyFill="1" applyBorder="1" applyAlignment="1">
      <alignment horizontal="center" vertical="center" wrapText="1"/>
    </xf>
    <xf numFmtId="0" fontId="118" fillId="30" borderId="0" xfId="0" applyFont="1" applyFill="1" applyBorder="1" applyAlignment="1">
      <alignment horizontal="center" vertical="center" wrapText="1"/>
    </xf>
    <xf numFmtId="0" fontId="118"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119" fillId="30" borderId="16" xfId="0" applyNumberFormat="1" applyFont="1" applyFill="1" applyBorder="1" applyAlignment="1">
      <alignment horizontal="center" vertical="center" wrapText="1"/>
    </xf>
    <xf numFmtId="0" fontId="119" fillId="30" borderId="0" xfId="0" applyFont="1" applyFill="1" applyBorder="1" applyAlignment="1">
      <alignment horizontal="center" vertical="center" wrapText="1"/>
    </xf>
    <xf numFmtId="0" fontId="119" fillId="30" borderId="17" xfId="0" applyFont="1" applyFill="1" applyBorder="1" applyAlignment="1">
      <alignment horizontal="center" vertical="center" wrapText="1"/>
    </xf>
    <xf numFmtId="180" fontId="98" fillId="30" borderId="16" xfId="0" applyNumberFormat="1" applyFont="1" applyFill="1" applyBorder="1" applyAlignment="1">
      <alignment horizontal="right"/>
    </xf>
    <xf numFmtId="180" fontId="98" fillId="30" borderId="0" xfId="0" applyNumberFormat="1" applyFont="1" applyFill="1" applyBorder="1" applyAlignment="1">
      <alignment horizontal="right"/>
    </xf>
    <xf numFmtId="180" fontId="103" fillId="30" borderId="18" xfId="0" applyNumberFormat="1" applyFont="1" applyFill="1" applyBorder="1" applyAlignment="1">
      <alignment horizontal="left" vertical="center" wrapText="1"/>
    </xf>
    <xf numFmtId="180" fontId="103" fillId="30" borderId="19" xfId="0" applyNumberFormat="1" applyFont="1" applyFill="1" applyBorder="1" applyAlignment="1">
      <alignment horizontal="left" vertical="center" wrapText="1"/>
    </xf>
    <xf numFmtId="180" fontId="103" fillId="30" borderId="20" xfId="0" applyNumberFormat="1" applyFont="1" applyFill="1" applyBorder="1" applyAlignment="1">
      <alignment horizontal="left" vertical="center" wrapText="1"/>
    </xf>
    <xf numFmtId="180" fontId="102" fillId="25" borderId="31" xfId="0" applyNumberFormat="1" applyFont="1" applyFill="1" applyBorder="1" applyAlignment="1">
      <alignment horizontal="center" vertical="center"/>
    </xf>
    <xf numFmtId="180" fontId="102" fillId="25" borderId="32" xfId="0" applyNumberFormat="1" applyFont="1" applyFill="1" applyBorder="1" applyAlignment="1">
      <alignment horizontal="center" vertical="center"/>
    </xf>
    <xf numFmtId="180" fontId="102" fillId="25" borderId="33"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180" fontId="25" fillId="30" borderId="0" xfId="0" applyNumberFormat="1" applyFont="1" applyFill="1" applyBorder="1" applyAlignment="1">
      <alignment/>
    </xf>
    <xf numFmtId="180" fontId="25" fillId="30" borderId="17" xfId="0" applyNumberFormat="1" applyFont="1" applyFill="1" applyBorder="1" applyAlignment="1">
      <alignment/>
    </xf>
    <xf numFmtId="180" fontId="24" fillId="30" borderId="16" xfId="0" applyNumberFormat="1" applyFont="1" applyFill="1" applyBorder="1" applyAlignment="1">
      <alignment horizontal="center"/>
    </xf>
    <xf numFmtId="180" fontId="24" fillId="30" borderId="0" xfId="0" applyNumberFormat="1" applyFont="1" applyFill="1" applyBorder="1" applyAlignment="1">
      <alignment horizontal="center"/>
    </xf>
    <xf numFmtId="180" fontId="24"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118" fillId="30" borderId="34" xfId="0" applyNumberFormat="1" applyFont="1" applyFill="1" applyBorder="1" applyAlignment="1">
      <alignment horizontal="right" vertical="center"/>
    </xf>
    <xf numFmtId="180" fontId="118" fillId="30" borderId="35" xfId="0" applyNumberFormat="1" applyFont="1" applyFill="1" applyBorder="1" applyAlignment="1">
      <alignment horizontal="right" vertical="center"/>
    </xf>
    <xf numFmtId="180" fontId="118" fillId="30" borderId="36" xfId="0" applyNumberFormat="1" applyFont="1" applyFill="1" applyBorder="1" applyAlignment="1">
      <alignment horizontal="right" vertical="center"/>
    </xf>
    <xf numFmtId="180" fontId="118" fillId="30" borderId="16" xfId="0" applyNumberFormat="1" applyFont="1" applyFill="1" applyBorder="1" applyAlignment="1">
      <alignment horizontal="right" vertical="center"/>
    </xf>
    <xf numFmtId="180" fontId="118" fillId="30" borderId="0" xfId="0" applyNumberFormat="1" applyFont="1" applyFill="1" applyBorder="1" applyAlignment="1">
      <alignment horizontal="right" vertical="center"/>
    </xf>
    <xf numFmtId="180" fontId="118" fillId="30" borderId="37" xfId="0" applyNumberFormat="1" applyFont="1" applyFill="1" applyBorder="1" applyAlignment="1">
      <alignment horizontal="right" vertical="center"/>
    </xf>
    <xf numFmtId="180" fontId="118" fillId="30" borderId="38" xfId="0" applyNumberFormat="1" applyFont="1" applyFill="1" applyBorder="1" applyAlignment="1">
      <alignment horizontal="right" vertical="center"/>
    </xf>
    <xf numFmtId="180" fontId="118" fillId="30" borderId="39" xfId="0" applyNumberFormat="1" applyFont="1" applyFill="1" applyBorder="1" applyAlignment="1">
      <alignment horizontal="right" vertical="center"/>
    </xf>
    <xf numFmtId="180" fontId="118" fillId="30" borderId="40" xfId="0" applyNumberFormat="1" applyFont="1" applyFill="1" applyBorder="1" applyAlignment="1">
      <alignment horizontal="right" vertical="center"/>
    </xf>
    <xf numFmtId="0" fontId="120" fillId="29" borderId="11" xfId="0" applyFont="1" applyFill="1" applyBorder="1" applyAlignment="1">
      <alignment horizontal="center" vertical="center" wrapText="1"/>
    </xf>
    <xf numFmtId="0" fontId="121" fillId="29" borderId="11" xfId="0" applyFont="1" applyFill="1" applyBorder="1" applyAlignment="1">
      <alignment horizontal="center" vertical="center" wrapText="1"/>
    </xf>
    <xf numFmtId="0" fontId="82" fillId="25" borderId="21" xfId="0" applyFont="1" applyFill="1" applyBorder="1" applyAlignment="1">
      <alignment horizontal="right" vertical="center" wrapText="1"/>
    </xf>
    <xf numFmtId="0" fontId="82" fillId="25" borderId="22" xfId="0" applyFont="1" applyFill="1" applyBorder="1" applyAlignment="1">
      <alignment horizontal="right" vertical="center" wrapText="1"/>
    </xf>
    <xf numFmtId="0" fontId="82" fillId="25" borderId="22" xfId="0" applyFont="1" applyFill="1" applyBorder="1" applyAlignment="1">
      <alignment horizontal="left" vertical="center" wrapText="1"/>
    </xf>
    <xf numFmtId="0" fontId="82" fillId="25" borderId="23" xfId="0" applyFont="1" applyFill="1" applyBorder="1" applyAlignment="1">
      <alignment horizontal="left" vertical="center" wrapText="1"/>
    </xf>
    <xf numFmtId="0" fontId="52" fillId="2" borderId="16"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4" borderId="16" xfId="0" applyFont="1" applyFill="1" applyBorder="1" applyAlignment="1">
      <alignment horizontal="center" vertical="center" wrapText="1"/>
    </xf>
    <xf numFmtId="0" fontId="29" fillId="34" borderId="0"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4" xfId="52" applyFont="1" applyFill="1" applyBorder="1" applyAlignment="1" applyProtection="1">
      <alignment horizontal="right" vertical="center" wrapText="1"/>
      <protection locked="0"/>
    </xf>
    <xf numFmtId="190" fontId="34" fillId="26" borderId="24" xfId="52" applyNumberFormat="1" applyFont="1" applyFill="1" applyBorder="1" applyAlignment="1" applyProtection="1">
      <alignment horizontal="center" vertical="center" wrapText="1"/>
      <protection locked="0"/>
    </xf>
    <xf numFmtId="0" fontId="108" fillId="29" borderId="27" xfId="52" applyFont="1" applyFill="1" applyBorder="1" applyAlignment="1">
      <alignment horizontal="center" vertical="center" wrapText="1"/>
      <protection/>
    </xf>
    <xf numFmtId="0" fontId="108" fillId="29" borderId="26" xfId="52" applyFont="1" applyFill="1" applyBorder="1" applyAlignment="1">
      <alignment horizontal="center" vertical="center" wrapText="1"/>
      <protection/>
    </xf>
    <xf numFmtId="0" fontId="24" fillId="39" borderId="22" xfId="0" applyFont="1" applyFill="1" applyBorder="1" applyAlignment="1">
      <alignment horizontal="center" vertical="center"/>
    </xf>
    <xf numFmtId="0" fontId="99" fillId="29" borderId="29" xfId="52" applyFont="1" applyFill="1" applyBorder="1" applyAlignment="1">
      <alignment horizontal="center" vertical="center"/>
      <protection/>
    </xf>
    <xf numFmtId="0" fontId="99" fillId="29" borderId="24" xfId="52" applyFont="1" applyFill="1" applyBorder="1" applyAlignment="1">
      <alignment horizontal="center" vertical="center"/>
      <protection/>
    </xf>
    <xf numFmtId="0" fontId="24" fillId="39" borderId="24" xfId="0" applyFont="1" applyFill="1" applyBorder="1" applyAlignment="1">
      <alignment horizontal="center" vertical="center"/>
    </xf>
    <xf numFmtId="0" fontId="24" fillId="39" borderId="22" xfId="0" applyFont="1" applyFill="1" applyBorder="1" applyAlignment="1">
      <alignment horizontal="center"/>
    </xf>
    <xf numFmtId="0" fontId="108" fillId="29" borderId="11" xfId="52" applyFont="1" applyFill="1" applyBorder="1" applyAlignment="1">
      <alignment horizontal="center" textRotation="90"/>
      <protection/>
    </xf>
    <xf numFmtId="0" fontId="122" fillId="25" borderId="0" xfId="52" applyFont="1" applyFill="1" applyBorder="1" applyAlignment="1" applyProtection="1">
      <alignment horizontal="center" vertical="center" wrapText="1"/>
      <protection locked="0"/>
    </xf>
    <xf numFmtId="0" fontId="34" fillId="29" borderId="0" xfId="52" applyFont="1" applyFill="1" applyBorder="1" applyAlignment="1" applyProtection="1">
      <alignment horizontal="center" vertical="center" wrapText="1"/>
      <protection locked="0"/>
    </xf>
    <xf numFmtId="0" fontId="52" fillId="27" borderId="0" xfId="0" applyFont="1" applyFill="1" applyBorder="1" applyAlignment="1">
      <alignment horizontal="center" vertical="center"/>
    </xf>
    <xf numFmtId="0" fontId="34" fillId="29"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2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94" fillId="29" borderId="27" xfId="52" applyFont="1" applyFill="1" applyBorder="1" applyAlignment="1">
      <alignment horizontal="center" vertical="center" wrapText="1"/>
      <protection/>
    </xf>
    <xf numFmtId="0" fontId="94" fillId="29" borderId="26" xfId="52" applyFont="1" applyFill="1" applyBorder="1" applyAlignment="1">
      <alignment horizontal="center" vertical="center" wrapText="1"/>
      <protection/>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95" fillId="29" borderId="11" xfId="52" applyFont="1" applyFill="1" applyBorder="1" applyAlignment="1">
      <alignment horizontal="center" textRotation="90" wrapText="1"/>
      <protection/>
    </xf>
    <xf numFmtId="0" fontId="94" fillId="29" borderId="11" xfId="52" applyFont="1" applyFill="1" applyBorder="1" applyAlignment="1">
      <alignment horizontal="center" vertical="center" wrapText="1"/>
      <protection/>
    </xf>
    <xf numFmtId="190" fontId="28" fillId="24" borderId="42" xfId="52" applyNumberFormat="1" applyFont="1" applyFill="1" applyBorder="1" applyAlignment="1" applyProtection="1">
      <alignment horizontal="center" vertical="center" wrapText="1"/>
      <protection locked="0"/>
    </xf>
    <xf numFmtId="0" fontId="30" fillId="18" borderId="10" xfId="52" applyNumberFormat="1" applyFont="1" applyFill="1" applyBorder="1" applyAlignment="1" applyProtection="1">
      <alignment horizontal="left" vertical="center" wrapText="1"/>
      <protection locked="0"/>
    </xf>
    <xf numFmtId="0" fontId="30" fillId="25" borderId="12" xfId="52" applyNumberFormat="1" applyFont="1" applyFill="1" applyBorder="1" applyAlignment="1" applyProtection="1">
      <alignment horizontal="left" vertical="center" wrapText="1"/>
      <protection locked="0"/>
    </xf>
    <xf numFmtId="0" fontId="42" fillId="18" borderId="10" xfId="52" applyFont="1" applyFill="1" applyBorder="1" applyAlignment="1" applyProtection="1">
      <alignment horizontal="left" vertical="center" wrapText="1"/>
      <protection locked="0"/>
    </xf>
    <xf numFmtId="0" fontId="95" fillId="29" borderId="27" xfId="52" applyFont="1" applyFill="1" applyBorder="1" applyAlignment="1">
      <alignment horizontal="center" textRotation="90" wrapText="1"/>
      <protection/>
    </xf>
    <xf numFmtId="0" fontId="95" fillId="29" borderId="26" xfId="52" applyFont="1" applyFill="1" applyBorder="1" applyAlignment="1">
      <alignment horizontal="center" textRotation="90" wrapText="1"/>
      <protection/>
    </xf>
    <xf numFmtId="0" fontId="94" fillId="29" borderId="11" xfId="52" applyFont="1" applyFill="1" applyBorder="1" applyAlignment="1" applyProtection="1">
      <alignment horizontal="center" vertical="center" wrapText="1"/>
      <protection locked="0"/>
    </xf>
    <xf numFmtId="206" fontId="94" fillId="29" borderId="11" xfId="52" applyNumberFormat="1" applyFont="1" applyFill="1" applyBorder="1" applyAlignment="1">
      <alignment horizontal="center" vertical="center" wrapText="1"/>
      <protection/>
    </xf>
    <xf numFmtId="190" fontId="25" fillId="24" borderId="42" xfId="52" applyNumberFormat="1" applyFont="1" applyFill="1" applyBorder="1" applyAlignment="1" applyProtection="1">
      <alignment horizontal="center" vertical="center" wrapText="1"/>
      <protection locked="0"/>
    </xf>
    <xf numFmtId="210" fontId="94" fillId="29" borderId="11" xfId="52" applyNumberFormat="1" applyFont="1" applyFill="1" applyBorder="1" applyAlignment="1">
      <alignment horizontal="center" vertical="center" wrapText="1"/>
      <protection/>
    </xf>
    <xf numFmtId="207" fontId="124" fillId="29" borderId="29" xfId="52" applyNumberFormat="1" applyFont="1" applyFill="1" applyBorder="1" applyAlignment="1">
      <alignment horizontal="center" vertical="center"/>
      <protection/>
    </xf>
    <xf numFmtId="207" fontId="124" fillId="29" borderId="24" xfId="52" applyNumberFormat="1" applyFont="1" applyFill="1" applyBorder="1" applyAlignment="1">
      <alignment horizontal="center" vertical="center"/>
      <protection/>
    </xf>
    <xf numFmtId="207" fontId="124" fillId="29" borderId="30" xfId="52" applyNumberFormat="1" applyFont="1" applyFill="1" applyBorder="1" applyAlignment="1">
      <alignment horizontal="center" vertical="center"/>
      <protection/>
    </xf>
    <xf numFmtId="0" fontId="24" fillId="25" borderId="0" xfId="52" applyFont="1" applyFill="1" applyBorder="1" applyAlignment="1" applyProtection="1">
      <alignment horizontal="center" vertical="center" wrapText="1"/>
      <protection locked="0"/>
    </xf>
    <xf numFmtId="0" fontId="32" fillId="31" borderId="41" xfId="52" applyFont="1" applyFill="1" applyBorder="1" applyAlignment="1" applyProtection="1">
      <alignment horizontal="center" vertical="center" wrapText="1"/>
      <protection locked="0"/>
    </xf>
    <xf numFmtId="0" fontId="49" fillId="25" borderId="10" xfId="52" applyFont="1" applyFill="1" applyBorder="1" applyAlignment="1" applyProtection="1">
      <alignment horizontal="right" vertical="center" wrapText="1"/>
      <protection locked="0"/>
    </xf>
    <xf numFmtId="0" fontId="125" fillId="25" borderId="10" xfId="47" applyFont="1" applyFill="1" applyBorder="1" applyAlignment="1" applyProtection="1">
      <alignment horizontal="left" vertical="center" wrapText="1"/>
      <protection locked="0"/>
    </xf>
    <xf numFmtId="0" fontId="86" fillId="25" borderId="10" xfId="52" applyFont="1" applyFill="1" applyBorder="1" applyAlignment="1" applyProtection="1">
      <alignment horizontal="center" vertical="center" wrapText="1"/>
      <protection locked="0"/>
    </xf>
    <xf numFmtId="207" fontId="100" fillId="25" borderId="10" xfId="52" applyNumberFormat="1" applyFont="1" applyFill="1" applyBorder="1" applyAlignment="1" applyProtection="1">
      <alignment horizontal="left" vertical="center" wrapText="1"/>
      <protection locked="0"/>
    </xf>
    <xf numFmtId="0" fontId="126" fillId="25" borderId="10" xfId="52" applyFont="1" applyFill="1" applyBorder="1" applyAlignment="1" applyProtection="1">
      <alignment horizontal="left" vertical="center" wrapText="1"/>
      <protection locked="0"/>
    </xf>
    <xf numFmtId="0" fontId="49" fillId="25" borderId="12" xfId="52" applyFont="1" applyFill="1" applyBorder="1" applyAlignment="1" applyProtection="1">
      <alignment horizontal="right" vertical="center" wrapText="1"/>
      <protection locked="0"/>
    </xf>
    <xf numFmtId="0" fontId="48" fillId="25" borderId="12" xfId="52" applyFont="1" applyFill="1" applyBorder="1" applyAlignment="1" applyProtection="1">
      <alignment horizontal="left" vertical="center" wrapText="1"/>
      <protection locked="0"/>
    </xf>
    <xf numFmtId="181" fontId="126" fillId="25" borderId="12" xfId="52" applyNumberFormat="1" applyFont="1" applyFill="1" applyBorder="1" applyAlignment="1" applyProtection="1">
      <alignment horizontal="left" vertical="center" wrapText="1"/>
      <protection locked="0"/>
    </xf>
    <xf numFmtId="190" fontId="24" fillId="24" borderId="42" xfId="52" applyNumberFormat="1" applyFont="1" applyFill="1" applyBorder="1" applyAlignment="1" applyProtection="1">
      <alignment horizontal="center" vertical="center" wrapText="1"/>
      <protection locked="0"/>
    </xf>
    <xf numFmtId="0" fontId="127" fillId="29" borderId="27" xfId="52" applyFont="1" applyFill="1" applyBorder="1" applyAlignment="1">
      <alignment horizontal="center" vertical="center" wrapText="1"/>
      <protection/>
    </xf>
    <xf numFmtId="0" fontId="127" fillId="29" borderId="26" xfId="52" applyFont="1" applyFill="1" applyBorder="1" applyAlignment="1">
      <alignment horizontal="center" vertical="center" wrapText="1"/>
      <protection/>
    </xf>
    <xf numFmtId="0" fontId="127" fillId="29" borderId="11" xfId="52" applyFont="1" applyFill="1" applyBorder="1" applyAlignment="1">
      <alignment horizontal="center" textRotation="90"/>
      <protection/>
    </xf>
    <xf numFmtId="0" fontId="102" fillId="29" borderId="11" xfId="52" applyFont="1" applyFill="1" applyBorder="1" applyAlignment="1">
      <alignment horizontal="center" vertical="center"/>
      <protection/>
    </xf>
    <xf numFmtId="49" fontId="102" fillId="29" borderId="11" xfId="52" applyNumberFormat="1" applyFont="1" applyFill="1" applyBorder="1" applyAlignment="1">
      <alignment horizontal="center" vertical="center" textRotation="90" wrapText="1"/>
      <protection/>
    </xf>
    <xf numFmtId="2" fontId="102" fillId="29" borderId="11" xfId="52" applyNumberFormat="1" applyFont="1" applyFill="1" applyBorder="1" applyAlignment="1">
      <alignment horizontal="center" vertical="center" textRotation="90" wrapText="1"/>
      <protection/>
    </xf>
    <xf numFmtId="0" fontId="102" fillId="29" borderId="11" xfId="52" applyFont="1" applyFill="1" applyBorder="1" applyAlignment="1">
      <alignment horizontal="center" vertical="center" textRotation="90" wrapText="1"/>
      <protection/>
    </xf>
    <xf numFmtId="207" fontId="124" fillId="29" borderId="11"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28" fillId="25" borderId="10" xfId="47" applyFont="1" applyFill="1" applyBorder="1" applyAlignment="1" applyProtection="1">
      <alignment horizontal="left" vertical="center" wrapText="1"/>
      <protection locked="0"/>
    </xf>
    <xf numFmtId="0" fontId="94" fillId="31" borderId="11" xfId="52" applyFont="1" applyFill="1" applyBorder="1" applyAlignment="1" applyProtection="1">
      <alignment horizontal="center" vertical="center" wrapText="1"/>
      <protection locked="0"/>
    </xf>
    <xf numFmtId="0" fontId="30" fillId="25" borderId="12"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2" fontId="94" fillId="31" borderId="11" xfId="52" applyNumberFormat="1" applyFont="1" applyFill="1" applyBorder="1" applyAlignment="1" applyProtection="1">
      <alignment horizontal="center" vertical="center" wrapText="1"/>
      <protection locked="0"/>
    </xf>
    <xf numFmtId="0" fontId="108" fillId="31" borderId="11" xfId="52" applyFont="1" applyFill="1" applyBorder="1" applyAlignment="1" applyProtection="1">
      <alignment horizontal="center" vertic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14" fontId="94" fillId="31" borderId="11" xfId="52" applyNumberFormat="1" applyFont="1" applyFill="1" applyBorder="1" applyAlignment="1" applyProtection="1">
      <alignment horizontal="center" vertical="center" wrapText="1"/>
      <protection locked="0"/>
    </xf>
    <xf numFmtId="0" fontId="28" fillId="25" borderId="12" xfId="52" applyFont="1" applyFill="1" applyBorder="1" applyAlignment="1" applyProtection="1">
      <alignment horizontal="right" vertical="center" wrapText="1"/>
      <protection locked="0"/>
    </xf>
    <xf numFmtId="0" fontId="34" fillId="31" borderId="0" xfId="52" applyFont="1" applyFill="1" applyBorder="1" applyAlignment="1" applyProtection="1">
      <alignment horizontal="center" vertical="center" wrapText="1"/>
      <protection locked="0"/>
    </xf>
    <xf numFmtId="0" fontId="112" fillId="25" borderId="10" xfId="52" applyFont="1" applyFill="1" applyBorder="1" applyAlignment="1" applyProtection="1">
      <alignment horizontal="left" vertical="center" wrapText="1"/>
      <protection locked="0"/>
    </xf>
    <xf numFmtId="181" fontId="30" fillId="25" borderId="12" xfId="52" applyNumberFormat="1" applyFont="1" applyFill="1" applyBorder="1" applyAlignment="1" applyProtection="1">
      <alignment horizontal="left" vertical="center" wrapText="1"/>
      <protection locked="0"/>
    </xf>
    <xf numFmtId="203" fontId="98" fillId="25" borderId="10" xfId="52" applyNumberFormat="1" applyFont="1" applyFill="1" applyBorder="1" applyAlignment="1" applyProtection="1">
      <alignment horizontal="left" vertical="center" wrapText="1"/>
      <protection locked="0"/>
    </xf>
    <xf numFmtId="0" fontId="98" fillId="25" borderId="10" xfId="52" applyFont="1" applyFill="1" applyBorder="1" applyAlignment="1" applyProtection="1">
      <alignment horizontal="left" vertical="center" wrapText="1"/>
      <protection locked="0"/>
    </xf>
    <xf numFmtId="0" fontId="129" fillId="18" borderId="10" xfId="52" applyFont="1" applyFill="1" applyBorder="1" applyAlignment="1" applyProtection="1">
      <alignment horizontal="center" vertical="center" wrapText="1"/>
      <protection locked="0"/>
    </xf>
    <xf numFmtId="0" fontId="25" fillId="34" borderId="29" xfId="0" applyFont="1" applyFill="1" applyBorder="1" applyAlignment="1">
      <alignment horizontal="center" vertical="center"/>
    </xf>
    <xf numFmtId="0" fontId="25" fillId="34" borderId="30" xfId="0" applyFont="1" applyFill="1" applyBorder="1" applyAlignment="1">
      <alignment horizontal="center" vertical="center"/>
    </xf>
    <xf numFmtId="0" fontId="25" fillId="35" borderId="27" xfId="0" applyFont="1" applyFill="1" applyBorder="1" applyAlignment="1">
      <alignment horizontal="center" vertical="center" wrapText="1"/>
    </xf>
    <xf numFmtId="0" fontId="25" fillId="35" borderId="26" xfId="0" applyFont="1" applyFill="1" applyBorder="1" applyAlignment="1">
      <alignment horizontal="center" vertical="center" wrapText="1"/>
    </xf>
    <xf numFmtId="0" fontId="25" fillId="34" borderId="11" xfId="0" applyFont="1" applyFill="1" applyBorder="1" applyAlignment="1">
      <alignment horizontal="center" vertical="center"/>
    </xf>
    <xf numFmtId="0" fontId="130" fillId="25" borderId="0" xfId="52" applyFont="1" applyFill="1" applyBorder="1" applyAlignment="1" applyProtection="1">
      <alignment horizontal="center" vertical="center" wrapText="1"/>
      <protection locked="0"/>
    </xf>
    <xf numFmtId="0" fontId="32" fillId="29" borderId="0" xfId="52" applyFont="1" applyFill="1" applyBorder="1" applyAlignment="1" applyProtection="1">
      <alignment horizontal="center" vertical="center" wrapText="1"/>
      <protection locked="0"/>
    </xf>
    <xf numFmtId="0" fontId="25" fillId="35"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00" fillId="27" borderId="0" xfId="47" applyFont="1" applyFill="1" applyBorder="1" applyAlignment="1" applyProtection="1">
      <alignment horizontal="center" vertical="center"/>
      <protection/>
    </xf>
    <xf numFmtId="22" fontId="100" fillId="27" borderId="0" xfId="47" applyNumberFormat="1" applyFont="1" applyFill="1" applyBorder="1" applyAlignment="1" applyProtection="1">
      <alignment horizontal="center" vertical="center"/>
      <protection/>
    </xf>
    <xf numFmtId="0" fontId="100" fillId="38" borderId="0" xfId="47" applyFont="1" applyFill="1" applyBorder="1" applyAlignment="1" applyProtection="1">
      <alignment horizontal="center" vertical="center"/>
      <protection/>
    </xf>
    <xf numFmtId="0" fontId="99" fillId="38" borderId="22" xfId="0" applyFont="1" applyFill="1" applyBorder="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2</xdr:row>
      <xdr:rowOff>152400</xdr:rowOff>
    </xdr:from>
    <xdr:to>
      <xdr:col>6</xdr:col>
      <xdr:colOff>123825</xdr:colOff>
      <xdr:row>7</xdr:row>
      <xdr:rowOff>142875</xdr:rowOff>
    </xdr:to>
    <xdr:pic>
      <xdr:nvPicPr>
        <xdr:cNvPr id="1" name="Resim 1"/>
        <xdr:cNvPicPr preferRelativeResize="1">
          <a:picLocks noChangeAspect="0"/>
        </xdr:cNvPicPr>
      </xdr:nvPicPr>
      <xdr:blipFill>
        <a:blip r:embed="rId1"/>
        <a:stretch>
          <a:fillRect/>
        </a:stretch>
      </xdr:blipFill>
      <xdr:spPr>
        <a:xfrm>
          <a:off x="2838450" y="179070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668125" y="76200"/>
          <a:ext cx="9715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725275" y="133350"/>
          <a:ext cx="8191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22</xdr:col>
      <xdr:colOff>57150</xdr:colOff>
      <xdr:row>2</xdr:row>
      <xdr:rowOff>85725</xdr:rowOff>
    </xdr:to>
    <xdr:pic>
      <xdr:nvPicPr>
        <xdr:cNvPr id="1" name="Resim 1"/>
        <xdr:cNvPicPr preferRelativeResize="1">
          <a:picLocks noChangeAspect="0"/>
        </xdr:cNvPicPr>
      </xdr:nvPicPr>
      <xdr:blipFill>
        <a:blip r:embed="rId1"/>
        <a:stretch>
          <a:fillRect/>
        </a:stretch>
      </xdr:blipFill>
      <xdr:spPr>
        <a:xfrm>
          <a:off x="20383500" y="228600"/>
          <a:ext cx="108585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1266825</xdr:colOff>
      <xdr:row>0</xdr:row>
      <xdr:rowOff>95250</xdr:rowOff>
    </xdr:from>
    <xdr:to>
      <xdr:col>15</xdr:col>
      <xdr:colOff>257175</xdr:colOff>
      <xdr:row>1</xdr:row>
      <xdr:rowOff>219075</xdr:rowOff>
    </xdr:to>
    <xdr:pic>
      <xdr:nvPicPr>
        <xdr:cNvPr id="1" name="Resim 1"/>
        <xdr:cNvPicPr preferRelativeResize="1">
          <a:picLocks noChangeAspect="0"/>
        </xdr:cNvPicPr>
      </xdr:nvPicPr>
      <xdr:blipFill>
        <a:blip r:embed="rId1"/>
        <a:stretch>
          <a:fillRect/>
        </a:stretch>
      </xdr:blipFill>
      <xdr:spPr>
        <a:xfrm>
          <a:off x="12582525" y="95250"/>
          <a:ext cx="8191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810875" y="66675"/>
          <a:ext cx="97155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515600" y="66675"/>
          <a:ext cx="9715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858500" y="66675"/>
          <a:ext cx="1219200" cy="97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69</xdr:col>
      <xdr:colOff>0</xdr:colOff>
      <xdr:row>0</xdr:row>
      <xdr:rowOff>95250</xdr:rowOff>
    </xdr:from>
    <xdr:to>
      <xdr:col>70</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8575000" y="95250"/>
          <a:ext cx="1038225" cy="1171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0</xdr:row>
      <xdr:rowOff>123825</xdr:rowOff>
    </xdr:from>
    <xdr:to>
      <xdr:col>15</xdr:col>
      <xdr:colOff>180975</xdr:colOff>
      <xdr:row>1</xdr:row>
      <xdr:rowOff>323850</xdr:rowOff>
    </xdr:to>
    <xdr:pic>
      <xdr:nvPicPr>
        <xdr:cNvPr id="1" name="Resim 1"/>
        <xdr:cNvPicPr preferRelativeResize="1">
          <a:picLocks noChangeAspect="0"/>
        </xdr:cNvPicPr>
      </xdr:nvPicPr>
      <xdr:blipFill>
        <a:blip r:embed="rId1"/>
        <a:stretch>
          <a:fillRect/>
        </a:stretch>
      </xdr:blipFill>
      <xdr:spPr>
        <a:xfrm>
          <a:off x="11658600" y="123825"/>
          <a:ext cx="80010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
      <selection activeCell="F22" sqref="F22:K22"/>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8"/>
      <c r="B1" s="149"/>
      <c r="C1" s="149"/>
      <c r="D1" s="149"/>
      <c r="E1" s="149"/>
      <c r="F1" s="149"/>
      <c r="G1" s="149"/>
      <c r="H1" s="149"/>
      <c r="I1" s="149"/>
      <c r="J1" s="149"/>
      <c r="K1" s="150"/>
    </row>
    <row r="2" spans="1:11" ht="116.25" customHeight="1">
      <c r="A2" s="412" t="s">
        <v>467</v>
      </c>
      <c r="B2" s="413"/>
      <c r="C2" s="413"/>
      <c r="D2" s="413"/>
      <c r="E2" s="413"/>
      <c r="F2" s="413"/>
      <c r="G2" s="413"/>
      <c r="H2" s="413"/>
      <c r="I2" s="413"/>
      <c r="J2" s="413"/>
      <c r="K2" s="414"/>
    </row>
    <row r="3" spans="1:11" ht="14.25">
      <c r="A3" s="151"/>
      <c r="B3" s="152"/>
      <c r="C3" s="152"/>
      <c r="D3" s="152"/>
      <c r="E3" s="152"/>
      <c r="F3" s="152"/>
      <c r="G3" s="152"/>
      <c r="H3" s="152"/>
      <c r="I3" s="152"/>
      <c r="J3" s="152"/>
      <c r="K3" s="153"/>
    </row>
    <row r="4" spans="1:11" ht="12.75">
      <c r="A4" s="154"/>
      <c r="B4" s="155"/>
      <c r="C4" s="155"/>
      <c r="D4" s="155"/>
      <c r="E4" s="155"/>
      <c r="F4" s="155"/>
      <c r="G4" s="155"/>
      <c r="H4" s="155"/>
      <c r="I4" s="155"/>
      <c r="J4" s="155"/>
      <c r="K4" s="156"/>
    </row>
    <row r="5" spans="1:11" ht="12.75">
      <c r="A5" s="154"/>
      <c r="B5" s="155"/>
      <c r="C5" s="155"/>
      <c r="D5" s="155"/>
      <c r="E5" s="155"/>
      <c r="F5" s="155"/>
      <c r="G5" s="155"/>
      <c r="H5" s="155"/>
      <c r="I5" s="155"/>
      <c r="J5" s="155"/>
      <c r="K5" s="156"/>
    </row>
    <row r="6" spans="1:11" ht="12.75">
      <c r="A6" s="154"/>
      <c r="B6" s="155"/>
      <c r="C6" s="155"/>
      <c r="D6" s="155"/>
      <c r="E6" s="155"/>
      <c r="F6" s="155"/>
      <c r="G6" s="155"/>
      <c r="H6" s="155"/>
      <c r="I6" s="155"/>
      <c r="J6" s="155"/>
      <c r="K6" s="156"/>
    </row>
    <row r="7" spans="1:11" ht="12.75">
      <c r="A7" s="154"/>
      <c r="B7" s="155"/>
      <c r="C7" s="155"/>
      <c r="D7" s="155"/>
      <c r="E7" s="155"/>
      <c r="F7" s="155"/>
      <c r="G7" s="155"/>
      <c r="H7" s="155"/>
      <c r="I7" s="155"/>
      <c r="J7" s="155"/>
      <c r="K7" s="156"/>
    </row>
    <row r="8" spans="1:11" ht="12.75">
      <c r="A8" s="154"/>
      <c r="B8" s="155"/>
      <c r="C8" s="155"/>
      <c r="D8" s="155"/>
      <c r="E8" s="155"/>
      <c r="F8" s="155"/>
      <c r="G8" s="155"/>
      <c r="H8" s="155"/>
      <c r="I8" s="155"/>
      <c r="J8" s="155"/>
      <c r="K8" s="156"/>
    </row>
    <row r="9" spans="1:11" ht="12.75">
      <c r="A9" s="154"/>
      <c r="B9" s="155"/>
      <c r="C9" s="155"/>
      <c r="D9" s="155"/>
      <c r="E9" s="155"/>
      <c r="F9" s="155"/>
      <c r="G9" s="155"/>
      <c r="H9" s="155"/>
      <c r="I9" s="155"/>
      <c r="J9" s="155"/>
      <c r="K9" s="156"/>
    </row>
    <row r="10" spans="1:11" ht="12.75">
      <c r="A10" s="154"/>
      <c r="B10" s="155"/>
      <c r="C10" s="155"/>
      <c r="D10" s="155"/>
      <c r="E10" s="155"/>
      <c r="F10" s="155"/>
      <c r="G10" s="155"/>
      <c r="H10" s="155"/>
      <c r="I10" s="155"/>
      <c r="J10" s="155"/>
      <c r="K10" s="156"/>
    </row>
    <row r="11" spans="1:11" ht="12.75">
      <c r="A11" s="154"/>
      <c r="B11" s="155"/>
      <c r="C11" s="155"/>
      <c r="D11" s="155"/>
      <c r="E11" s="155"/>
      <c r="F11" s="155"/>
      <c r="G11" s="155"/>
      <c r="H11" s="155"/>
      <c r="I11" s="155"/>
      <c r="J11" s="155"/>
      <c r="K11" s="156"/>
    </row>
    <row r="12" spans="1:11" ht="51.75" customHeight="1">
      <c r="A12" s="432"/>
      <c r="B12" s="433"/>
      <c r="C12" s="433"/>
      <c r="D12" s="433"/>
      <c r="E12" s="433"/>
      <c r="F12" s="433"/>
      <c r="G12" s="433"/>
      <c r="H12" s="433"/>
      <c r="I12" s="433"/>
      <c r="J12" s="433"/>
      <c r="K12" s="434"/>
    </row>
    <row r="13" spans="1:11" ht="71.25" customHeight="1">
      <c r="A13" s="415"/>
      <c r="B13" s="416"/>
      <c r="C13" s="416"/>
      <c r="D13" s="416"/>
      <c r="E13" s="416"/>
      <c r="F13" s="416"/>
      <c r="G13" s="416"/>
      <c r="H13" s="416"/>
      <c r="I13" s="416"/>
      <c r="J13" s="416"/>
      <c r="K13" s="417"/>
    </row>
    <row r="14" spans="1:11" ht="72" customHeight="1">
      <c r="A14" s="421" t="str">
        <f>F19</f>
        <v>Kulüplerarası Gençler Atletizm Ligi Final Yarışmaları</v>
      </c>
      <c r="B14" s="422"/>
      <c r="C14" s="422"/>
      <c r="D14" s="422"/>
      <c r="E14" s="422"/>
      <c r="F14" s="422"/>
      <c r="G14" s="422"/>
      <c r="H14" s="422"/>
      <c r="I14" s="422"/>
      <c r="J14" s="422"/>
      <c r="K14" s="423"/>
    </row>
    <row r="15" spans="1:11" ht="51.75" customHeight="1">
      <c r="A15" s="418"/>
      <c r="B15" s="419"/>
      <c r="C15" s="419"/>
      <c r="D15" s="419"/>
      <c r="E15" s="419"/>
      <c r="F15" s="419"/>
      <c r="G15" s="419"/>
      <c r="H15" s="419"/>
      <c r="I15" s="419"/>
      <c r="J15" s="419"/>
      <c r="K15" s="420"/>
    </row>
    <row r="16" spans="1:11" ht="12.75">
      <c r="A16" s="154"/>
      <c r="B16" s="155"/>
      <c r="C16" s="155"/>
      <c r="D16" s="155"/>
      <c r="E16" s="155"/>
      <c r="F16" s="155"/>
      <c r="G16" s="155"/>
      <c r="H16" s="155"/>
      <c r="I16" s="155"/>
      <c r="J16" s="155"/>
      <c r="K16" s="156"/>
    </row>
    <row r="17" spans="1:11" ht="25.5">
      <c r="A17" s="435"/>
      <c r="B17" s="436"/>
      <c r="C17" s="436"/>
      <c r="D17" s="436"/>
      <c r="E17" s="436"/>
      <c r="F17" s="436"/>
      <c r="G17" s="436"/>
      <c r="H17" s="436"/>
      <c r="I17" s="436"/>
      <c r="J17" s="436"/>
      <c r="K17" s="437"/>
    </row>
    <row r="18" spans="1:11" ht="24.75" customHeight="1">
      <c r="A18" s="429" t="s">
        <v>69</v>
      </c>
      <c r="B18" s="430"/>
      <c r="C18" s="430"/>
      <c r="D18" s="430"/>
      <c r="E18" s="430"/>
      <c r="F18" s="430"/>
      <c r="G18" s="430"/>
      <c r="H18" s="430"/>
      <c r="I18" s="430"/>
      <c r="J18" s="430"/>
      <c r="K18" s="431"/>
    </row>
    <row r="19" spans="1:11" s="35" customFormat="1" ht="35.25" customHeight="1">
      <c r="A19" s="446" t="s">
        <v>65</v>
      </c>
      <c r="B19" s="447"/>
      <c r="C19" s="447"/>
      <c r="D19" s="447"/>
      <c r="E19" s="448"/>
      <c r="F19" s="426" t="s">
        <v>464</v>
      </c>
      <c r="G19" s="427"/>
      <c r="H19" s="427"/>
      <c r="I19" s="427"/>
      <c r="J19" s="427"/>
      <c r="K19" s="428"/>
    </row>
    <row r="20" spans="1:11" s="35" customFormat="1" ht="35.25" customHeight="1">
      <c r="A20" s="449" t="s">
        <v>66</v>
      </c>
      <c r="B20" s="450"/>
      <c r="C20" s="450"/>
      <c r="D20" s="450"/>
      <c r="E20" s="451"/>
      <c r="F20" s="426" t="s">
        <v>465</v>
      </c>
      <c r="G20" s="427"/>
      <c r="H20" s="427"/>
      <c r="I20" s="427"/>
      <c r="J20" s="427"/>
      <c r="K20" s="428"/>
    </row>
    <row r="21" spans="1:11" s="35" customFormat="1" ht="35.25" customHeight="1">
      <c r="A21" s="449" t="s">
        <v>67</v>
      </c>
      <c r="B21" s="450"/>
      <c r="C21" s="450"/>
      <c r="D21" s="450"/>
      <c r="E21" s="451"/>
      <c r="F21" s="426" t="s">
        <v>488</v>
      </c>
      <c r="G21" s="427"/>
      <c r="H21" s="427"/>
      <c r="I21" s="427"/>
      <c r="J21" s="427"/>
      <c r="K21" s="428"/>
    </row>
    <row r="22" spans="1:11" s="35" customFormat="1" ht="35.25" customHeight="1">
      <c r="A22" s="449" t="s">
        <v>68</v>
      </c>
      <c r="B22" s="450"/>
      <c r="C22" s="450"/>
      <c r="D22" s="450"/>
      <c r="E22" s="451"/>
      <c r="F22" s="426" t="s">
        <v>466</v>
      </c>
      <c r="G22" s="427"/>
      <c r="H22" s="427"/>
      <c r="I22" s="427"/>
      <c r="J22" s="427"/>
      <c r="K22" s="428"/>
    </row>
    <row r="23" spans="1:11" s="35" customFormat="1" ht="35.25" customHeight="1">
      <c r="A23" s="452" t="s">
        <v>70</v>
      </c>
      <c r="B23" s="453"/>
      <c r="C23" s="453"/>
      <c r="D23" s="453"/>
      <c r="E23" s="454"/>
      <c r="F23" s="157"/>
      <c r="G23" s="158"/>
      <c r="H23" s="158"/>
      <c r="I23" s="158"/>
      <c r="J23" s="158"/>
      <c r="K23" s="159"/>
    </row>
    <row r="24" spans="1:11" ht="15.75">
      <c r="A24" s="424"/>
      <c r="B24" s="425"/>
      <c r="C24" s="425"/>
      <c r="D24" s="425"/>
      <c r="E24" s="425"/>
      <c r="F24" s="438"/>
      <c r="G24" s="438"/>
      <c r="H24" s="438"/>
      <c r="I24" s="438"/>
      <c r="J24" s="438"/>
      <c r="K24" s="439"/>
    </row>
    <row r="25" spans="1:11" ht="20.25">
      <c r="A25" s="443"/>
      <c r="B25" s="444"/>
      <c r="C25" s="444"/>
      <c r="D25" s="444"/>
      <c r="E25" s="444"/>
      <c r="F25" s="444"/>
      <c r="G25" s="444"/>
      <c r="H25" s="444"/>
      <c r="I25" s="444"/>
      <c r="J25" s="444"/>
      <c r="K25" s="445"/>
    </row>
    <row r="26" spans="1:11" ht="12.75">
      <c r="A26" s="154"/>
      <c r="B26" s="155"/>
      <c r="C26" s="155"/>
      <c r="D26" s="155"/>
      <c r="E26" s="155"/>
      <c r="F26" s="155"/>
      <c r="G26" s="155"/>
      <c r="H26" s="155"/>
      <c r="I26" s="155"/>
      <c r="J26" s="155"/>
      <c r="K26" s="156"/>
    </row>
    <row r="27" spans="1:11" ht="20.25">
      <c r="A27" s="440"/>
      <c r="B27" s="441"/>
      <c r="C27" s="441"/>
      <c r="D27" s="441"/>
      <c r="E27" s="441"/>
      <c r="F27" s="441"/>
      <c r="G27" s="441"/>
      <c r="H27" s="441"/>
      <c r="I27" s="441"/>
      <c r="J27" s="441"/>
      <c r="K27" s="442"/>
    </row>
    <row r="28" spans="1:11" ht="12.75">
      <c r="A28" s="154"/>
      <c r="B28" s="155"/>
      <c r="C28" s="155"/>
      <c r="D28" s="155"/>
      <c r="E28" s="155"/>
      <c r="F28" s="155"/>
      <c r="G28" s="155"/>
      <c r="H28" s="155"/>
      <c r="I28" s="155"/>
      <c r="J28" s="155"/>
      <c r="K28" s="156"/>
    </row>
    <row r="29" spans="1:11" ht="12.75">
      <c r="A29" s="154"/>
      <c r="B29" s="155"/>
      <c r="C29" s="155"/>
      <c r="D29" s="155"/>
      <c r="E29" s="155"/>
      <c r="F29" s="155"/>
      <c r="G29" s="155"/>
      <c r="H29" s="155"/>
      <c r="I29" s="155"/>
      <c r="J29" s="155"/>
      <c r="K29" s="156"/>
    </row>
    <row r="30" spans="1:11" ht="12.75">
      <c r="A30" s="160"/>
      <c r="B30" s="161"/>
      <c r="C30" s="161"/>
      <c r="D30" s="161"/>
      <c r="E30" s="161"/>
      <c r="F30" s="161"/>
      <c r="G30" s="161"/>
      <c r="H30" s="161"/>
      <c r="I30" s="161"/>
      <c r="J30" s="161"/>
      <c r="K30" s="162"/>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BZ95"/>
  <sheetViews>
    <sheetView view="pageBreakPreview" zoomScale="40" zoomScaleNormal="50" zoomScaleSheetLayoutView="40" workbookViewId="0" topLeftCell="A1">
      <selection activeCell="A3" sqref="A3:D3"/>
    </sheetView>
  </sheetViews>
  <sheetFormatPr defaultColWidth="9.140625" defaultRowHeight="12.75"/>
  <cols>
    <col min="1" max="1" width="10.8515625" style="28" customWidth="1"/>
    <col min="2" max="2" width="20.00390625" style="28" hidden="1" customWidth="1"/>
    <col min="3" max="3" width="17.140625" style="28" customWidth="1"/>
    <col min="4" max="4" width="26.28125" style="61" bestFit="1" customWidth="1"/>
    <col min="5" max="5" width="36.7109375" style="28" customWidth="1"/>
    <col min="6" max="6" width="39.7109375" style="28" customWidth="1"/>
    <col min="7" max="7" width="5.57421875" style="60" bestFit="1" customWidth="1"/>
    <col min="8" max="69" width="4.7109375" style="60" customWidth="1"/>
    <col min="70" max="70" width="15.57421875" style="62" customWidth="1"/>
    <col min="71" max="71" width="15.57421875" style="63" bestFit="1" customWidth="1"/>
    <col min="72" max="72" width="12.28125" style="28" customWidth="1"/>
    <col min="73" max="76" width="9.140625" style="60" customWidth="1"/>
    <col min="77" max="77" width="9.140625" style="327" hidden="1" customWidth="1"/>
    <col min="78" max="78" width="9.140625" style="325" hidden="1" customWidth="1"/>
    <col min="79" max="16384" width="9.140625" style="60" customWidth="1"/>
  </cols>
  <sheetData>
    <row r="1" spans="1:78" s="9" customFormat="1" ht="69.75" customHeight="1">
      <c r="A1" s="508" t="str">
        <f>('YARIŞMA BİLGİLERİ'!A2)</f>
        <v>Türkiye Atletizm Federasyonu
Trabzon Atletizm İl Temsilciliği</v>
      </c>
      <c r="B1" s="508"/>
      <c r="C1" s="508"/>
      <c r="D1" s="508"/>
      <c r="E1" s="508"/>
      <c r="F1" s="508"/>
      <c r="G1" s="508"/>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c r="AH1" s="508"/>
      <c r="AI1" s="508"/>
      <c r="AJ1" s="508"/>
      <c r="AK1" s="508"/>
      <c r="AL1" s="508"/>
      <c r="AM1" s="508"/>
      <c r="AN1" s="508"/>
      <c r="AO1" s="508"/>
      <c r="AP1" s="508"/>
      <c r="AQ1" s="508"/>
      <c r="AR1" s="508"/>
      <c r="AS1" s="508"/>
      <c r="AT1" s="508"/>
      <c r="AU1" s="508"/>
      <c r="AV1" s="508"/>
      <c r="AW1" s="508"/>
      <c r="AX1" s="508"/>
      <c r="AY1" s="508"/>
      <c r="AZ1" s="508"/>
      <c r="BA1" s="508"/>
      <c r="BB1" s="508"/>
      <c r="BC1" s="508"/>
      <c r="BD1" s="508"/>
      <c r="BE1" s="508"/>
      <c r="BF1" s="508"/>
      <c r="BG1" s="508"/>
      <c r="BH1" s="508"/>
      <c r="BI1" s="508"/>
      <c r="BJ1" s="508"/>
      <c r="BK1" s="508"/>
      <c r="BL1" s="508"/>
      <c r="BM1" s="508"/>
      <c r="BN1" s="508"/>
      <c r="BO1" s="508"/>
      <c r="BP1" s="508"/>
      <c r="BQ1" s="508"/>
      <c r="BR1" s="508"/>
      <c r="BS1" s="508"/>
      <c r="BT1" s="508"/>
      <c r="BY1" s="327">
        <v>100</v>
      </c>
      <c r="BZ1" s="325">
        <v>1</v>
      </c>
    </row>
    <row r="2" spans="1:78" s="9" customFormat="1" ht="36.75" customHeight="1">
      <c r="A2" s="509" t="str">
        <f>'YARIŞMA BİLGİLERİ'!F19</f>
        <v>Kulüplerarası Gençler Atletizm Ligi Final Yarışmaları</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09"/>
      <c r="AX2" s="509"/>
      <c r="AY2" s="509"/>
      <c r="AZ2" s="509"/>
      <c r="BA2" s="509"/>
      <c r="BB2" s="509"/>
      <c r="BC2" s="509"/>
      <c r="BD2" s="509"/>
      <c r="BE2" s="509"/>
      <c r="BF2" s="509"/>
      <c r="BG2" s="509"/>
      <c r="BH2" s="509"/>
      <c r="BI2" s="509"/>
      <c r="BJ2" s="509"/>
      <c r="BK2" s="509"/>
      <c r="BL2" s="509"/>
      <c r="BM2" s="509"/>
      <c r="BN2" s="509"/>
      <c r="BO2" s="509"/>
      <c r="BP2" s="509"/>
      <c r="BQ2" s="509"/>
      <c r="BR2" s="509"/>
      <c r="BS2" s="509"/>
      <c r="BT2" s="509"/>
      <c r="BY2" s="327">
        <v>110</v>
      </c>
      <c r="BZ2" s="325">
        <v>2</v>
      </c>
    </row>
    <row r="3" spans="1:78" s="72" customFormat="1" ht="34.5" customHeight="1">
      <c r="A3" s="510" t="s">
        <v>77</v>
      </c>
      <c r="B3" s="510"/>
      <c r="C3" s="510"/>
      <c r="D3" s="510"/>
      <c r="E3" s="511" t="s">
        <v>303</v>
      </c>
      <c r="F3" s="511"/>
      <c r="G3" s="70"/>
      <c r="H3" s="70"/>
      <c r="I3" s="70"/>
      <c r="J3" s="70"/>
      <c r="K3" s="70"/>
      <c r="L3" s="70"/>
      <c r="M3" s="70"/>
      <c r="N3" s="70"/>
      <c r="O3" s="70"/>
      <c r="P3" s="70"/>
      <c r="Q3" s="70"/>
      <c r="R3" s="70"/>
      <c r="S3" s="70"/>
      <c r="T3" s="70"/>
      <c r="U3" s="512"/>
      <c r="V3" s="512"/>
      <c r="W3" s="512"/>
      <c r="X3" s="512"/>
      <c r="Y3" s="70"/>
      <c r="Z3" s="70"/>
      <c r="AA3" s="510"/>
      <c r="AB3" s="510"/>
      <c r="AC3" s="510"/>
      <c r="AD3" s="510"/>
      <c r="AE3" s="510"/>
      <c r="AF3" s="513"/>
      <c r="AG3" s="513"/>
      <c r="AH3" s="513"/>
      <c r="AI3" s="513"/>
      <c r="AJ3" s="513"/>
      <c r="AK3" s="70"/>
      <c r="AL3" s="70"/>
      <c r="AM3" s="70"/>
      <c r="AN3" s="70"/>
      <c r="AO3" s="70"/>
      <c r="AP3" s="70"/>
      <c r="AQ3" s="70"/>
      <c r="AR3" s="71"/>
      <c r="AS3" s="71"/>
      <c r="AT3" s="71"/>
      <c r="AU3" s="71"/>
      <c r="AV3" s="71"/>
      <c r="AW3" s="510" t="s">
        <v>364</v>
      </c>
      <c r="AX3" s="510"/>
      <c r="AY3" s="510"/>
      <c r="AZ3" s="510"/>
      <c r="BA3" s="510"/>
      <c r="BB3" s="510"/>
      <c r="BC3" s="514" t="s">
        <v>449</v>
      </c>
      <c r="BD3" s="514"/>
      <c r="BE3" s="514"/>
      <c r="BF3" s="514"/>
      <c r="BG3" s="514"/>
      <c r="BH3" s="514"/>
      <c r="BI3" s="514"/>
      <c r="BJ3" s="514"/>
      <c r="BK3" s="514"/>
      <c r="BL3" s="514"/>
      <c r="BM3" s="514"/>
      <c r="BN3" s="514"/>
      <c r="BO3" s="514"/>
      <c r="BP3" s="514"/>
      <c r="BQ3" s="514"/>
      <c r="BR3" s="514"/>
      <c r="BS3" s="514"/>
      <c r="BT3" s="514"/>
      <c r="BY3" s="327">
        <v>120</v>
      </c>
      <c r="BZ3" s="325">
        <v>3</v>
      </c>
    </row>
    <row r="4" spans="1:78" s="72" customFormat="1" ht="23.25" customHeight="1">
      <c r="A4" s="515" t="s">
        <v>79</v>
      </c>
      <c r="B4" s="515"/>
      <c r="C4" s="515"/>
      <c r="D4" s="515"/>
      <c r="E4" s="516" t="s">
        <v>488</v>
      </c>
      <c r="F4" s="516"/>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515" t="s">
        <v>75</v>
      </c>
      <c r="AX4" s="515"/>
      <c r="AY4" s="515"/>
      <c r="AZ4" s="515"/>
      <c r="BA4" s="515"/>
      <c r="BB4" s="515"/>
      <c r="BC4" s="517" t="s">
        <v>471</v>
      </c>
      <c r="BD4" s="517"/>
      <c r="BE4" s="517"/>
      <c r="BF4" s="517"/>
      <c r="BG4" s="517"/>
      <c r="BH4" s="517"/>
      <c r="BI4" s="517"/>
      <c r="BJ4" s="517"/>
      <c r="BK4" s="517"/>
      <c r="BL4" s="517"/>
      <c r="BM4" s="517"/>
      <c r="BN4" s="517"/>
      <c r="BO4" s="517"/>
      <c r="BP4" s="517"/>
      <c r="BQ4" s="517"/>
      <c r="BR4" s="517"/>
      <c r="BS4" s="517"/>
      <c r="BT4" s="517"/>
      <c r="BY4" s="327">
        <v>130</v>
      </c>
      <c r="BZ4" s="325">
        <v>4</v>
      </c>
    </row>
    <row r="5" spans="1:78" s="9" customFormat="1" ht="30" customHeight="1">
      <c r="A5" s="64"/>
      <c r="B5" s="64"/>
      <c r="C5" s="64"/>
      <c r="D5" s="65"/>
      <c r="E5" s="66"/>
      <c r="F5" s="67"/>
      <c r="G5" s="68"/>
      <c r="H5" s="68"/>
      <c r="I5" s="68"/>
      <c r="J5" s="68"/>
      <c r="K5" s="64"/>
      <c r="L5" s="64"/>
      <c r="M5" s="64"/>
      <c r="N5" s="64"/>
      <c r="O5" s="64"/>
      <c r="P5" s="64"/>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518">
        <v>41506.80305949074</v>
      </c>
      <c r="BS5" s="518"/>
      <c r="BT5" s="518"/>
      <c r="BY5" s="327">
        <v>134</v>
      </c>
      <c r="BZ5" s="325">
        <v>5</v>
      </c>
    </row>
    <row r="6" spans="1:78" ht="22.5" customHeight="1">
      <c r="A6" s="519" t="s">
        <v>6</v>
      </c>
      <c r="B6" s="521"/>
      <c r="C6" s="519" t="s">
        <v>61</v>
      </c>
      <c r="D6" s="519" t="s">
        <v>21</v>
      </c>
      <c r="E6" s="519" t="s">
        <v>7</v>
      </c>
      <c r="F6" s="519" t="s">
        <v>444</v>
      </c>
      <c r="G6" s="522" t="s">
        <v>22</v>
      </c>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3" t="s">
        <v>8</v>
      </c>
      <c r="BS6" s="524" t="s">
        <v>101</v>
      </c>
      <c r="BT6" s="525" t="s">
        <v>9</v>
      </c>
      <c r="BY6" s="327">
        <v>138</v>
      </c>
      <c r="BZ6" s="325">
        <v>6</v>
      </c>
    </row>
    <row r="7" spans="1:78" ht="54.75" customHeight="1">
      <c r="A7" s="520"/>
      <c r="B7" s="521"/>
      <c r="C7" s="520"/>
      <c r="D7" s="520"/>
      <c r="E7" s="520"/>
      <c r="F7" s="520"/>
      <c r="G7" s="526">
        <v>200</v>
      </c>
      <c r="H7" s="526"/>
      <c r="I7" s="526"/>
      <c r="J7" s="526">
        <v>210</v>
      </c>
      <c r="K7" s="526"/>
      <c r="L7" s="526"/>
      <c r="M7" s="526">
        <v>220</v>
      </c>
      <c r="N7" s="526"/>
      <c r="O7" s="526"/>
      <c r="P7" s="526">
        <v>230</v>
      </c>
      <c r="Q7" s="526"/>
      <c r="R7" s="526"/>
      <c r="S7" s="526">
        <v>240</v>
      </c>
      <c r="T7" s="526"/>
      <c r="U7" s="526"/>
      <c r="V7" s="526">
        <v>250</v>
      </c>
      <c r="W7" s="526"/>
      <c r="X7" s="526"/>
      <c r="Y7" s="526">
        <v>260</v>
      </c>
      <c r="Z7" s="526"/>
      <c r="AA7" s="526"/>
      <c r="AB7" s="526">
        <v>270</v>
      </c>
      <c r="AC7" s="526"/>
      <c r="AD7" s="526"/>
      <c r="AE7" s="526">
        <v>280</v>
      </c>
      <c r="AF7" s="526"/>
      <c r="AG7" s="526"/>
      <c r="AH7" s="526">
        <v>290</v>
      </c>
      <c r="AI7" s="526"/>
      <c r="AJ7" s="526"/>
      <c r="AK7" s="526">
        <v>300</v>
      </c>
      <c r="AL7" s="526"/>
      <c r="AM7" s="526"/>
      <c r="AN7" s="526">
        <v>305</v>
      </c>
      <c r="AO7" s="526"/>
      <c r="AP7" s="526"/>
      <c r="AQ7" s="526">
        <v>310</v>
      </c>
      <c r="AR7" s="526"/>
      <c r="AS7" s="526"/>
      <c r="AT7" s="526">
        <v>315</v>
      </c>
      <c r="AU7" s="526"/>
      <c r="AV7" s="526"/>
      <c r="AW7" s="526">
        <v>320</v>
      </c>
      <c r="AX7" s="526"/>
      <c r="AY7" s="526"/>
      <c r="AZ7" s="526">
        <v>325</v>
      </c>
      <c r="BA7" s="526"/>
      <c r="BB7" s="526"/>
      <c r="BC7" s="526">
        <v>330</v>
      </c>
      <c r="BD7" s="526"/>
      <c r="BE7" s="526"/>
      <c r="BF7" s="526">
        <v>335</v>
      </c>
      <c r="BG7" s="526"/>
      <c r="BH7" s="526"/>
      <c r="BI7" s="505">
        <v>360</v>
      </c>
      <c r="BJ7" s="506"/>
      <c r="BK7" s="507"/>
      <c r="BL7" s="505">
        <v>370</v>
      </c>
      <c r="BM7" s="506"/>
      <c r="BN7" s="507"/>
      <c r="BO7" s="526">
        <v>380</v>
      </c>
      <c r="BP7" s="526"/>
      <c r="BQ7" s="526"/>
      <c r="BR7" s="523"/>
      <c r="BS7" s="524"/>
      <c r="BT7" s="525"/>
      <c r="BY7" s="327">
        <v>142</v>
      </c>
      <c r="BZ7" s="325">
        <v>7</v>
      </c>
    </row>
    <row r="8" spans="1:78" s="18" customFormat="1" ht="70.5" customHeight="1">
      <c r="A8" s="401">
        <v>1</v>
      </c>
      <c r="B8" s="402" t="s">
        <v>315</v>
      </c>
      <c r="C8" s="403">
        <v>20</v>
      </c>
      <c r="D8" s="404">
        <v>34335</v>
      </c>
      <c r="E8" s="405" t="s">
        <v>535</v>
      </c>
      <c r="F8" s="405" t="s">
        <v>491</v>
      </c>
      <c r="G8" s="223"/>
      <c r="H8" s="223"/>
      <c r="I8" s="223"/>
      <c r="J8" s="224"/>
      <c r="K8" s="225"/>
      <c r="L8" s="225"/>
      <c r="M8" s="223"/>
      <c r="N8" s="226"/>
      <c r="O8" s="223"/>
      <c r="P8" s="225"/>
      <c r="Q8" s="225"/>
      <c r="R8" s="225"/>
      <c r="S8" s="223"/>
      <c r="T8" s="223"/>
      <c r="U8" s="223"/>
      <c r="V8" s="225"/>
      <c r="W8" s="225"/>
      <c r="X8" s="225"/>
      <c r="Y8" s="223"/>
      <c r="Z8" s="223"/>
      <c r="AA8" s="223"/>
      <c r="AB8" s="225"/>
      <c r="AC8" s="225"/>
      <c r="AD8" s="225"/>
      <c r="AE8" s="223"/>
      <c r="AF8" s="223"/>
      <c r="AG8" s="223"/>
      <c r="AH8" s="225"/>
      <c r="AI8" s="225"/>
      <c r="AJ8" s="225"/>
      <c r="AK8" s="223"/>
      <c r="AL8" s="223"/>
      <c r="AM8" s="223"/>
      <c r="AN8" s="225"/>
      <c r="AO8" s="225"/>
      <c r="AP8" s="225"/>
      <c r="AQ8" s="223"/>
      <c r="AR8" s="223"/>
      <c r="AS8" s="223"/>
      <c r="AT8" s="225"/>
      <c r="AU8" s="227"/>
      <c r="AV8" s="227"/>
      <c r="AW8" s="228"/>
      <c r="AX8" s="228"/>
      <c r="AY8" s="228"/>
      <c r="AZ8" s="227"/>
      <c r="BA8" s="227"/>
      <c r="BB8" s="227"/>
      <c r="BC8" s="228"/>
      <c r="BD8" s="228"/>
      <c r="BE8" s="228"/>
      <c r="BF8" s="227"/>
      <c r="BG8" s="227"/>
      <c r="BH8" s="227"/>
      <c r="BI8" s="228"/>
      <c r="BJ8" s="228"/>
      <c r="BK8" s="228"/>
      <c r="BL8" s="227" t="s">
        <v>629</v>
      </c>
      <c r="BM8" s="227" t="s">
        <v>630</v>
      </c>
      <c r="BN8" s="227"/>
      <c r="BO8" s="228" t="s">
        <v>629</v>
      </c>
      <c r="BP8" s="228" t="s">
        <v>629</v>
      </c>
      <c r="BQ8" s="228" t="s">
        <v>629</v>
      </c>
      <c r="BR8" s="222">
        <v>370</v>
      </c>
      <c r="BS8" s="357">
        <v>8</v>
      </c>
      <c r="BT8" s="409">
        <v>1</v>
      </c>
      <c r="BY8" s="327">
        <v>146</v>
      </c>
      <c r="BZ8" s="325">
        <v>8</v>
      </c>
    </row>
    <row r="9" spans="1:78" s="18" customFormat="1" ht="70.5" customHeight="1">
      <c r="A9" s="401">
        <v>2</v>
      </c>
      <c r="B9" s="402" t="s">
        <v>316</v>
      </c>
      <c r="C9" s="403">
        <v>2</v>
      </c>
      <c r="D9" s="404">
        <v>35272</v>
      </c>
      <c r="E9" s="405" t="s">
        <v>515</v>
      </c>
      <c r="F9" s="405" t="s">
        <v>445</v>
      </c>
      <c r="G9" s="223"/>
      <c r="H9" s="223"/>
      <c r="I9" s="223"/>
      <c r="J9" s="224"/>
      <c r="K9" s="225"/>
      <c r="L9" s="225"/>
      <c r="M9" s="223"/>
      <c r="N9" s="226"/>
      <c r="O9" s="223"/>
      <c r="P9" s="225"/>
      <c r="Q9" s="225"/>
      <c r="R9" s="225"/>
      <c r="S9" s="223"/>
      <c r="T9" s="223"/>
      <c r="U9" s="223"/>
      <c r="V9" s="225"/>
      <c r="W9" s="225"/>
      <c r="X9" s="225"/>
      <c r="Y9" s="223"/>
      <c r="Z9" s="223"/>
      <c r="AA9" s="223"/>
      <c r="AB9" s="225"/>
      <c r="AC9" s="225"/>
      <c r="AD9" s="225"/>
      <c r="AE9" s="223"/>
      <c r="AF9" s="223"/>
      <c r="AG9" s="223"/>
      <c r="AH9" s="225"/>
      <c r="AI9" s="225"/>
      <c r="AJ9" s="225"/>
      <c r="AK9" s="223"/>
      <c r="AL9" s="223"/>
      <c r="AM9" s="223"/>
      <c r="AN9" s="225"/>
      <c r="AO9" s="225"/>
      <c r="AP9" s="225"/>
      <c r="AQ9" s="223"/>
      <c r="AR9" s="223"/>
      <c r="AS9" s="223"/>
      <c r="AT9" s="225"/>
      <c r="AU9" s="227"/>
      <c r="AV9" s="227"/>
      <c r="AW9" s="228" t="s">
        <v>630</v>
      </c>
      <c r="AX9" s="228"/>
      <c r="AY9" s="228"/>
      <c r="AZ9" s="227" t="s">
        <v>625</v>
      </c>
      <c r="BA9" s="227"/>
      <c r="BB9" s="227"/>
      <c r="BC9" s="228" t="s">
        <v>625</v>
      </c>
      <c r="BD9" s="228"/>
      <c r="BE9" s="228"/>
      <c r="BF9" s="227" t="s">
        <v>625</v>
      </c>
      <c r="BG9" s="227"/>
      <c r="BH9" s="227"/>
      <c r="BI9" s="228" t="s">
        <v>629</v>
      </c>
      <c r="BJ9" s="228" t="s">
        <v>629</v>
      </c>
      <c r="BK9" s="228" t="s">
        <v>630</v>
      </c>
      <c r="BL9" s="227" t="s">
        <v>629</v>
      </c>
      <c r="BM9" s="227" t="s">
        <v>629</v>
      </c>
      <c r="BN9" s="227" t="s">
        <v>629</v>
      </c>
      <c r="BO9" s="228"/>
      <c r="BP9" s="228"/>
      <c r="BQ9" s="228"/>
      <c r="BR9" s="222">
        <v>360</v>
      </c>
      <c r="BS9" s="357">
        <v>7</v>
      </c>
      <c r="BT9" s="409">
        <v>2</v>
      </c>
      <c r="BY9" s="327">
        <v>150</v>
      </c>
      <c r="BZ9" s="325">
        <v>9</v>
      </c>
    </row>
    <row r="10" spans="1:78" s="18" customFormat="1" ht="70.5" customHeight="1">
      <c r="A10" s="401">
        <v>3</v>
      </c>
      <c r="B10" s="402" t="s">
        <v>313</v>
      </c>
      <c r="C10" s="403">
        <v>55</v>
      </c>
      <c r="D10" s="404">
        <v>34772</v>
      </c>
      <c r="E10" s="405" t="s">
        <v>565</v>
      </c>
      <c r="F10" s="405" t="s">
        <v>495</v>
      </c>
      <c r="G10" s="223"/>
      <c r="H10" s="223"/>
      <c r="I10" s="223"/>
      <c r="J10" s="224"/>
      <c r="K10" s="225"/>
      <c r="L10" s="225"/>
      <c r="M10" s="223"/>
      <c r="N10" s="226"/>
      <c r="O10" s="223"/>
      <c r="P10" s="225"/>
      <c r="Q10" s="225"/>
      <c r="R10" s="225"/>
      <c r="S10" s="223"/>
      <c r="T10" s="223"/>
      <c r="U10" s="223"/>
      <c r="V10" s="225"/>
      <c r="W10" s="225"/>
      <c r="X10" s="225"/>
      <c r="Y10" s="223"/>
      <c r="Z10" s="223"/>
      <c r="AA10" s="223"/>
      <c r="AB10" s="225"/>
      <c r="AC10" s="225"/>
      <c r="AD10" s="225"/>
      <c r="AE10" s="223" t="s">
        <v>629</v>
      </c>
      <c r="AF10" s="223" t="s">
        <v>630</v>
      </c>
      <c r="AG10" s="223"/>
      <c r="AH10" s="225" t="s">
        <v>625</v>
      </c>
      <c r="AI10" s="225"/>
      <c r="AJ10" s="225"/>
      <c r="AK10" s="223" t="s">
        <v>629</v>
      </c>
      <c r="AL10" s="223" t="s">
        <v>629</v>
      </c>
      <c r="AM10" s="223" t="s">
        <v>630</v>
      </c>
      <c r="AN10" s="225" t="s">
        <v>625</v>
      </c>
      <c r="AO10" s="225"/>
      <c r="AP10" s="225"/>
      <c r="AQ10" s="223" t="s">
        <v>625</v>
      </c>
      <c r="AR10" s="223"/>
      <c r="AS10" s="223"/>
      <c r="AT10" s="225" t="s">
        <v>625</v>
      </c>
      <c r="AU10" s="227"/>
      <c r="AV10" s="227"/>
      <c r="AW10" s="228" t="s">
        <v>630</v>
      </c>
      <c r="AX10" s="228"/>
      <c r="AY10" s="228"/>
      <c r="AZ10" s="227" t="s">
        <v>625</v>
      </c>
      <c r="BA10" s="227"/>
      <c r="BB10" s="227"/>
      <c r="BC10" s="228" t="s">
        <v>629</v>
      </c>
      <c r="BD10" s="228" t="s">
        <v>629</v>
      </c>
      <c r="BE10" s="228" t="s">
        <v>629</v>
      </c>
      <c r="BF10" s="227"/>
      <c r="BG10" s="227"/>
      <c r="BH10" s="227"/>
      <c r="BI10" s="228"/>
      <c r="BJ10" s="228"/>
      <c r="BK10" s="228"/>
      <c r="BL10" s="227"/>
      <c r="BM10" s="227"/>
      <c r="BN10" s="227"/>
      <c r="BO10" s="228"/>
      <c r="BP10" s="228"/>
      <c r="BQ10" s="228"/>
      <c r="BR10" s="222">
        <v>320</v>
      </c>
      <c r="BS10" s="357">
        <v>6</v>
      </c>
      <c r="BT10" s="409">
        <v>3</v>
      </c>
      <c r="BY10" s="327">
        <v>154</v>
      </c>
      <c r="BZ10" s="325">
        <v>10</v>
      </c>
    </row>
    <row r="11" spans="1:78" s="18" customFormat="1" ht="70.5" customHeight="1">
      <c r="A11" s="401">
        <v>4</v>
      </c>
      <c r="B11" s="402" t="s">
        <v>314</v>
      </c>
      <c r="C11" s="403">
        <v>45</v>
      </c>
      <c r="D11" s="404">
        <v>34601</v>
      </c>
      <c r="E11" s="405" t="s">
        <v>550</v>
      </c>
      <c r="F11" s="405" t="s">
        <v>493</v>
      </c>
      <c r="G11" s="223"/>
      <c r="H11" s="223"/>
      <c r="I11" s="223"/>
      <c r="J11" s="224"/>
      <c r="K11" s="225"/>
      <c r="L11" s="225"/>
      <c r="M11" s="223" t="s">
        <v>630</v>
      </c>
      <c r="N11" s="226"/>
      <c r="O11" s="223"/>
      <c r="P11" s="225" t="s">
        <v>625</v>
      </c>
      <c r="Q11" s="225"/>
      <c r="R11" s="225"/>
      <c r="S11" s="223" t="s">
        <v>625</v>
      </c>
      <c r="T11" s="223"/>
      <c r="U11" s="223"/>
      <c r="V11" s="225" t="s">
        <v>625</v>
      </c>
      <c r="W11" s="225"/>
      <c r="X11" s="225"/>
      <c r="Y11" s="223" t="s">
        <v>630</v>
      </c>
      <c r="Z11" s="223"/>
      <c r="AA11" s="223"/>
      <c r="AB11" s="225" t="s">
        <v>625</v>
      </c>
      <c r="AC11" s="225"/>
      <c r="AD11" s="225"/>
      <c r="AE11" s="223" t="s">
        <v>630</v>
      </c>
      <c r="AF11" s="223"/>
      <c r="AG11" s="223"/>
      <c r="AH11" s="225" t="s">
        <v>625</v>
      </c>
      <c r="AI11" s="225"/>
      <c r="AJ11" s="225"/>
      <c r="AK11" s="223" t="s">
        <v>629</v>
      </c>
      <c r="AL11" s="223" t="s">
        <v>629</v>
      </c>
      <c r="AM11" s="223" t="s">
        <v>629</v>
      </c>
      <c r="AN11" s="225"/>
      <c r="AO11" s="225"/>
      <c r="AP11" s="225"/>
      <c r="AQ11" s="223"/>
      <c r="AR11" s="223"/>
      <c r="AS11" s="223"/>
      <c r="AT11" s="225"/>
      <c r="AU11" s="227"/>
      <c r="AV11" s="227"/>
      <c r="AW11" s="228"/>
      <c r="AX11" s="228"/>
      <c r="AY11" s="228"/>
      <c r="AZ11" s="227"/>
      <c r="BA11" s="227"/>
      <c r="BB11" s="227"/>
      <c r="BC11" s="228"/>
      <c r="BD11" s="228"/>
      <c r="BE11" s="228"/>
      <c r="BF11" s="227"/>
      <c r="BG11" s="227"/>
      <c r="BH11" s="227"/>
      <c r="BI11" s="228"/>
      <c r="BJ11" s="228"/>
      <c r="BK11" s="228"/>
      <c r="BL11" s="227"/>
      <c r="BM11" s="227"/>
      <c r="BN11" s="227"/>
      <c r="BO11" s="228"/>
      <c r="BP11" s="228"/>
      <c r="BQ11" s="228"/>
      <c r="BR11" s="222">
        <v>280</v>
      </c>
      <c r="BS11" s="357">
        <v>5</v>
      </c>
      <c r="BT11" s="409">
        <v>4</v>
      </c>
      <c r="BY11" s="327">
        <v>158</v>
      </c>
      <c r="BZ11" s="325">
        <v>11</v>
      </c>
    </row>
    <row r="12" spans="1:78" s="18" customFormat="1" ht="70.5" customHeight="1">
      <c r="A12" s="401">
        <v>5</v>
      </c>
      <c r="B12" s="402" t="s">
        <v>312</v>
      </c>
      <c r="C12" s="403">
        <v>69</v>
      </c>
      <c r="D12" s="404">
        <v>35152</v>
      </c>
      <c r="E12" s="405" t="s">
        <v>580</v>
      </c>
      <c r="F12" s="405" t="s">
        <v>574</v>
      </c>
      <c r="G12" s="223" t="s">
        <v>629</v>
      </c>
      <c r="H12" s="223" t="s">
        <v>630</v>
      </c>
      <c r="I12" s="223"/>
      <c r="J12" s="224" t="s">
        <v>625</v>
      </c>
      <c r="K12" s="225"/>
      <c r="L12" s="225"/>
      <c r="M12" s="223" t="s">
        <v>630</v>
      </c>
      <c r="N12" s="226"/>
      <c r="O12" s="223"/>
      <c r="P12" s="225" t="s">
        <v>625</v>
      </c>
      <c r="Q12" s="225"/>
      <c r="R12" s="225"/>
      <c r="S12" s="223" t="s">
        <v>630</v>
      </c>
      <c r="T12" s="223"/>
      <c r="U12" s="223"/>
      <c r="V12" s="225" t="s">
        <v>630</v>
      </c>
      <c r="W12" s="225"/>
      <c r="X12" s="225"/>
      <c r="Y12" s="223" t="s">
        <v>629</v>
      </c>
      <c r="Z12" s="223" t="s">
        <v>629</v>
      </c>
      <c r="AA12" s="223" t="s">
        <v>630</v>
      </c>
      <c r="AB12" s="225" t="s">
        <v>629</v>
      </c>
      <c r="AC12" s="225" t="s">
        <v>629</v>
      </c>
      <c r="AD12" s="225" t="s">
        <v>629</v>
      </c>
      <c r="AE12" s="223"/>
      <c r="AF12" s="223"/>
      <c r="AG12" s="223"/>
      <c r="AH12" s="225"/>
      <c r="AI12" s="225"/>
      <c r="AJ12" s="225"/>
      <c r="AK12" s="223"/>
      <c r="AL12" s="223"/>
      <c r="AM12" s="223"/>
      <c r="AN12" s="225"/>
      <c r="AO12" s="225"/>
      <c r="AP12" s="225"/>
      <c r="AQ12" s="223"/>
      <c r="AR12" s="223"/>
      <c r="AS12" s="223"/>
      <c r="AT12" s="225"/>
      <c r="AU12" s="227"/>
      <c r="AV12" s="227"/>
      <c r="AW12" s="223"/>
      <c r="AX12" s="223"/>
      <c r="AY12" s="223"/>
      <c r="AZ12" s="225"/>
      <c r="BA12" s="225"/>
      <c r="BB12" s="225"/>
      <c r="BC12" s="223"/>
      <c r="BD12" s="228"/>
      <c r="BE12" s="228"/>
      <c r="BF12" s="225"/>
      <c r="BG12" s="227"/>
      <c r="BH12" s="227"/>
      <c r="BI12" s="223"/>
      <c r="BJ12" s="228"/>
      <c r="BK12" s="228"/>
      <c r="BL12" s="227"/>
      <c r="BM12" s="227"/>
      <c r="BN12" s="227"/>
      <c r="BO12" s="223"/>
      <c r="BP12" s="228"/>
      <c r="BQ12" s="228"/>
      <c r="BR12" s="222">
        <v>260</v>
      </c>
      <c r="BS12" s="357">
        <v>4</v>
      </c>
      <c r="BT12" s="409">
        <v>5</v>
      </c>
      <c r="BY12" s="327">
        <v>161</v>
      </c>
      <c r="BZ12" s="325">
        <v>12</v>
      </c>
    </row>
    <row r="13" spans="1:78" s="18" customFormat="1" ht="70.5" customHeight="1">
      <c r="A13" s="401" t="s">
        <v>625</v>
      </c>
      <c r="B13" s="402" t="s">
        <v>309</v>
      </c>
      <c r="C13" s="403">
        <v>97</v>
      </c>
      <c r="D13" s="404">
        <v>35508</v>
      </c>
      <c r="E13" s="405" t="s">
        <v>616</v>
      </c>
      <c r="F13" s="405" t="s">
        <v>500</v>
      </c>
      <c r="G13" s="223" t="s">
        <v>629</v>
      </c>
      <c r="H13" s="223" t="s">
        <v>629</v>
      </c>
      <c r="I13" s="223" t="s">
        <v>629</v>
      </c>
      <c r="J13" s="224"/>
      <c r="K13" s="225"/>
      <c r="L13" s="225"/>
      <c r="M13" s="223"/>
      <c r="N13" s="226"/>
      <c r="O13" s="223"/>
      <c r="P13" s="225"/>
      <c r="Q13" s="225"/>
      <c r="R13" s="225"/>
      <c r="S13" s="223"/>
      <c r="T13" s="223"/>
      <c r="U13" s="223"/>
      <c r="V13" s="225"/>
      <c r="W13" s="225"/>
      <c r="X13" s="225"/>
      <c r="Y13" s="223"/>
      <c r="Z13" s="223"/>
      <c r="AA13" s="223"/>
      <c r="AB13" s="225"/>
      <c r="AC13" s="225"/>
      <c r="AD13" s="225"/>
      <c r="AE13" s="223"/>
      <c r="AF13" s="223"/>
      <c r="AG13" s="223"/>
      <c r="AH13" s="225"/>
      <c r="AI13" s="225"/>
      <c r="AJ13" s="225"/>
      <c r="AK13" s="223"/>
      <c r="AL13" s="223"/>
      <c r="AM13" s="223"/>
      <c r="AN13" s="225"/>
      <c r="AO13" s="225"/>
      <c r="AP13" s="225"/>
      <c r="AQ13" s="223"/>
      <c r="AR13" s="223"/>
      <c r="AS13" s="223"/>
      <c r="AT13" s="225"/>
      <c r="AU13" s="227"/>
      <c r="AV13" s="227"/>
      <c r="AW13" s="223"/>
      <c r="AX13" s="223"/>
      <c r="AY13" s="223"/>
      <c r="AZ13" s="225"/>
      <c r="BA13" s="225"/>
      <c r="BB13" s="225"/>
      <c r="BC13" s="223"/>
      <c r="BD13" s="228"/>
      <c r="BE13" s="228"/>
      <c r="BF13" s="225"/>
      <c r="BG13" s="227"/>
      <c r="BH13" s="227"/>
      <c r="BI13" s="223"/>
      <c r="BJ13" s="228"/>
      <c r="BK13" s="228"/>
      <c r="BL13" s="227"/>
      <c r="BM13" s="227"/>
      <c r="BN13" s="227"/>
      <c r="BO13" s="223"/>
      <c r="BP13" s="228"/>
      <c r="BQ13" s="228"/>
      <c r="BR13" s="222" t="s">
        <v>631</v>
      </c>
      <c r="BS13" s="357" t="s">
        <v>625</v>
      </c>
      <c r="BT13" s="409">
        <v>6</v>
      </c>
      <c r="BY13" s="327">
        <v>164</v>
      </c>
      <c r="BZ13" s="325">
        <v>13</v>
      </c>
    </row>
    <row r="14" spans="1:78" s="18" customFormat="1" ht="70.5" customHeight="1">
      <c r="A14" s="401" t="s">
        <v>625</v>
      </c>
      <c r="B14" s="402" t="s">
        <v>310</v>
      </c>
      <c r="C14" s="403" t="s">
        <v>625</v>
      </c>
      <c r="D14" s="404" t="s">
        <v>625</v>
      </c>
      <c r="E14" s="405" t="s">
        <v>625</v>
      </c>
      <c r="F14" s="405" t="s">
        <v>499</v>
      </c>
      <c r="G14" s="223"/>
      <c r="H14" s="223"/>
      <c r="I14" s="223"/>
      <c r="J14" s="224"/>
      <c r="K14" s="225"/>
      <c r="L14" s="225"/>
      <c r="M14" s="223"/>
      <c r="N14" s="226"/>
      <c r="O14" s="223"/>
      <c r="P14" s="225"/>
      <c r="Q14" s="225"/>
      <c r="R14" s="225"/>
      <c r="S14" s="223"/>
      <c r="T14" s="223"/>
      <c r="U14" s="223"/>
      <c r="V14" s="225"/>
      <c r="W14" s="225"/>
      <c r="X14" s="225"/>
      <c r="Y14" s="223"/>
      <c r="Z14" s="223"/>
      <c r="AA14" s="223"/>
      <c r="AB14" s="225"/>
      <c r="AC14" s="225"/>
      <c r="AD14" s="225"/>
      <c r="AE14" s="223"/>
      <c r="AF14" s="223"/>
      <c r="AG14" s="223"/>
      <c r="AH14" s="225"/>
      <c r="AI14" s="225"/>
      <c r="AJ14" s="225"/>
      <c r="AK14" s="223"/>
      <c r="AL14" s="223"/>
      <c r="AM14" s="223"/>
      <c r="AN14" s="225"/>
      <c r="AO14" s="225"/>
      <c r="AP14" s="225"/>
      <c r="AQ14" s="223"/>
      <c r="AR14" s="223"/>
      <c r="AS14" s="223"/>
      <c r="AT14" s="225"/>
      <c r="AU14" s="227"/>
      <c r="AV14" s="227"/>
      <c r="AW14" s="223"/>
      <c r="AX14" s="223"/>
      <c r="AY14" s="223"/>
      <c r="AZ14" s="225"/>
      <c r="BA14" s="225"/>
      <c r="BB14" s="225"/>
      <c r="BC14" s="223"/>
      <c r="BD14" s="228"/>
      <c r="BE14" s="228"/>
      <c r="BF14" s="225"/>
      <c r="BG14" s="227"/>
      <c r="BH14" s="227"/>
      <c r="BI14" s="223"/>
      <c r="BJ14" s="228"/>
      <c r="BK14" s="228"/>
      <c r="BL14" s="227"/>
      <c r="BM14" s="227"/>
      <c r="BN14" s="227"/>
      <c r="BO14" s="223"/>
      <c r="BP14" s="228"/>
      <c r="BQ14" s="228"/>
      <c r="BR14" s="222" t="s">
        <v>628</v>
      </c>
      <c r="BS14" s="357" t="s">
        <v>625</v>
      </c>
      <c r="BT14" s="409">
        <v>7</v>
      </c>
      <c r="BY14" s="327">
        <v>167</v>
      </c>
      <c r="BZ14" s="325">
        <v>14</v>
      </c>
    </row>
    <row r="15" spans="1:78" s="18" customFormat="1" ht="70.5" customHeight="1">
      <c r="A15" s="401" t="s">
        <v>625</v>
      </c>
      <c r="B15" s="402" t="s">
        <v>311</v>
      </c>
      <c r="C15" s="403">
        <v>76</v>
      </c>
      <c r="D15" s="404">
        <v>35650</v>
      </c>
      <c r="E15" s="405" t="s">
        <v>594</v>
      </c>
      <c r="F15" s="405" t="s">
        <v>587</v>
      </c>
      <c r="G15" s="223"/>
      <c r="H15" s="223"/>
      <c r="I15" s="223"/>
      <c r="J15" s="224"/>
      <c r="K15" s="225"/>
      <c r="L15" s="225"/>
      <c r="M15" s="223"/>
      <c r="N15" s="226"/>
      <c r="O15" s="223"/>
      <c r="P15" s="225"/>
      <c r="Q15" s="225"/>
      <c r="R15" s="225"/>
      <c r="S15" s="223"/>
      <c r="T15" s="223"/>
      <c r="U15" s="223"/>
      <c r="V15" s="225"/>
      <c r="W15" s="225"/>
      <c r="X15" s="225"/>
      <c r="Y15" s="223"/>
      <c r="Z15" s="223"/>
      <c r="AA15" s="223"/>
      <c r="AB15" s="225"/>
      <c r="AC15" s="225"/>
      <c r="AD15" s="225"/>
      <c r="AE15" s="223"/>
      <c r="AF15" s="223"/>
      <c r="AG15" s="223"/>
      <c r="AH15" s="225"/>
      <c r="AI15" s="225"/>
      <c r="AJ15" s="225"/>
      <c r="AK15" s="223"/>
      <c r="AL15" s="223"/>
      <c r="AM15" s="223"/>
      <c r="AN15" s="225"/>
      <c r="AO15" s="225"/>
      <c r="AP15" s="225"/>
      <c r="AQ15" s="223"/>
      <c r="AR15" s="223"/>
      <c r="AS15" s="223"/>
      <c r="AT15" s="225"/>
      <c r="AU15" s="227"/>
      <c r="AV15" s="227"/>
      <c r="AW15" s="228"/>
      <c r="AX15" s="228"/>
      <c r="AY15" s="228"/>
      <c r="AZ15" s="227"/>
      <c r="BA15" s="227"/>
      <c r="BB15" s="227"/>
      <c r="BC15" s="228"/>
      <c r="BD15" s="228"/>
      <c r="BE15" s="228"/>
      <c r="BF15" s="227"/>
      <c r="BG15" s="227"/>
      <c r="BH15" s="227"/>
      <c r="BI15" s="228"/>
      <c r="BJ15" s="228"/>
      <c r="BK15" s="228"/>
      <c r="BL15" s="227"/>
      <c r="BM15" s="227"/>
      <c r="BN15" s="227"/>
      <c r="BO15" s="228"/>
      <c r="BP15" s="228"/>
      <c r="BQ15" s="228"/>
      <c r="BR15" s="222" t="s">
        <v>628</v>
      </c>
      <c r="BS15" s="357" t="s">
        <v>625</v>
      </c>
      <c r="BT15" s="409">
        <v>8</v>
      </c>
      <c r="BY15" s="327">
        <v>170</v>
      </c>
      <c r="BZ15" s="325">
        <v>15</v>
      </c>
    </row>
    <row r="16" spans="1:78" s="18" customFormat="1" ht="70.5" customHeight="1">
      <c r="A16" s="401"/>
      <c r="B16" s="402" t="s">
        <v>317</v>
      </c>
      <c r="C16" s="403" t="s">
        <v>639</v>
      </c>
      <c r="D16" s="404" t="s">
        <v>639</v>
      </c>
      <c r="E16" s="405" t="s">
        <v>639</v>
      </c>
      <c r="F16" s="405" t="s">
        <v>639</v>
      </c>
      <c r="G16" s="223"/>
      <c r="H16" s="223"/>
      <c r="I16" s="223"/>
      <c r="J16" s="224"/>
      <c r="K16" s="225"/>
      <c r="L16" s="225"/>
      <c r="M16" s="223"/>
      <c r="N16" s="226"/>
      <c r="O16" s="223"/>
      <c r="P16" s="225"/>
      <c r="Q16" s="225"/>
      <c r="R16" s="225"/>
      <c r="S16" s="223"/>
      <c r="T16" s="223"/>
      <c r="U16" s="223"/>
      <c r="V16" s="225"/>
      <c r="W16" s="225"/>
      <c r="X16" s="225"/>
      <c r="Y16" s="223"/>
      <c r="Z16" s="223"/>
      <c r="AA16" s="223"/>
      <c r="AB16" s="225"/>
      <c r="AC16" s="225"/>
      <c r="AD16" s="225"/>
      <c r="AE16" s="223"/>
      <c r="AF16" s="223"/>
      <c r="AG16" s="223"/>
      <c r="AH16" s="225"/>
      <c r="AI16" s="225"/>
      <c r="AJ16" s="225"/>
      <c r="AK16" s="223"/>
      <c r="AL16" s="223"/>
      <c r="AM16" s="223"/>
      <c r="AN16" s="225"/>
      <c r="AO16" s="225"/>
      <c r="AP16" s="225"/>
      <c r="AQ16" s="223"/>
      <c r="AR16" s="223"/>
      <c r="AS16" s="223"/>
      <c r="AT16" s="225"/>
      <c r="AU16" s="227"/>
      <c r="AV16" s="227"/>
      <c r="AW16" s="228"/>
      <c r="AX16" s="228"/>
      <c r="AY16" s="228"/>
      <c r="AZ16" s="227"/>
      <c r="BA16" s="227"/>
      <c r="BB16" s="227"/>
      <c r="BC16" s="228"/>
      <c r="BD16" s="228"/>
      <c r="BE16" s="228"/>
      <c r="BF16" s="227"/>
      <c r="BG16" s="227"/>
      <c r="BH16" s="227"/>
      <c r="BI16" s="228"/>
      <c r="BJ16" s="228"/>
      <c r="BK16" s="228"/>
      <c r="BL16" s="227"/>
      <c r="BM16" s="227"/>
      <c r="BN16" s="227"/>
      <c r="BO16" s="228"/>
      <c r="BP16" s="228"/>
      <c r="BQ16" s="228"/>
      <c r="BR16" s="222"/>
      <c r="BS16" s="357"/>
      <c r="BT16" s="75"/>
      <c r="BY16" s="327">
        <v>173</v>
      </c>
      <c r="BZ16" s="325">
        <v>16</v>
      </c>
    </row>
    <row r="17" spans="1:78" s="18" customFormat="1" ht="70.5" customHeight="1">
      <c r="A17" s="401"/>
      <c r="B17" s="402" t="s">
        <v>318</v>
      </c>
      <c r="C17" s="403" t="s">
        <v>639</v>
      </c>
      <c r="D17" s="404" t="s">
        <v>639</v>
      </c>
      <c r="E17" s="405" t="s">
        <v>639</v>
      </c>
      <c r="F17" s="405" t="s">
        <v>639</v>
      </c>
      <c r="G17" s="223"/>
      <c r="H17" s="223"/>
      <c r="I17" s="223"/>
      <c r="J17" s="224"/>
      <c r="K17" s="225"/>
      <c r="L17" s="225"/>
      <c r="M17" s="223"/>
      <c r="N17" s="226"/>
      <c r="O17" s="223"/>
      <c r="P17" s="225"/>
      <c r="Q17" s="225"/>
      <c r="R17" s="225"/>
      <c r="S17" s="223"/>
      <c r="T17" s="223"/>
      <c r="U17" s="223"/>
      <c r="V17" s="225"/>
      <c r="W17" s="225"/>
      <c r="X17" s="225"/>
      <c r="Y17" s="223"/>
      <c r="Z17" s="223"/>
      <c r="AA17" s="223"/>
      <c r="AB17" s="225"/>
      <c r="AC17" s="225"/>
      <c r="AD17" s="225"/>
      <c r="AE17" s="223"/>
      <c r="AF17" s="223"/>
      <c r="AG17" s="223"/>
      <c r="AH17" s="225"/>
      <c r="AI17" s="225"/>
      <c r="AJ17" s="225"/>
      <c r="AK17" s="223"/>
      <c r="AL17" s="223"/>
      <c r="AM17" s="223"/>
      <c r="AN17" s="225"/>
      <c r="AO17" s="225"/>
      <c r="AP17" s="225"/>
      <c r="AQ17" s="223"/>
      <c r="AR17" s="223"/>
      <c r="AS17" s="223"/>
      <c r="AT17" s="225"/>
      <c r="AU17" s="227"/>
      <c r="AV17" s="227"/>
      <c r="AW17" s="228"/>
      <c r="AX17" s="228"/>
      <c r="AY17" s="228"/>
      <c r="AZ17" s="227"/>
      <c r="BA17" s="227"/>
      <c r="BB17" s="227"/>
      <c r="BC17" s="228"/>
      <c r="BD17" s="228"/>
      <c r="BE17" s="228"/>
      <c r="BF17" s="227"/>
      <c r="BG17" s="227"/>
      <c r="BH17" s="227"/>
      <c r="BI17" s="228"/>
      <c r="BJ17" s="228"/>
      <c r="BK17" s="228"/>
      <c r="BL17" s="227"/>
      <c r="BM17" s="227"/>
      <c r="BN17" s="227"/>
      <c r="BO17" s="228"/>
      <c r="BP17" s="228"/>
      <c r="BQ17" s="228"/>
      <c r="BR17" s="222"/>
      <c r="BS17" s="357"/>
      <c r="BT17" s="75"/>
      <c r="BY17" s="327">
        <v>176</v>
      </c>
      <c r="BZ17" s="325">
        <v>17</v>
      </c>
    </row>
    <row r="18" spans="1:78" s="18" customFormat="1" ht="70.5" customHeight="1">
      <c r="A18" s="401"/>
      <c r="B18" s="402" t="s">
        <v>319</v>
      </c>
      <c r="C18" s="403" t="s">
        <v>639</v>
      </c>
      <c r="D18" s="404" t="s">
        <v>639</v>
      </c>
      <c r="E18" s="405" t="s">
        <v>639</v>
      </c>
      <c r="F18" s="405" t="s">
        <v>639</v>
      </c>
      <c r="G18" s="223"/>
      <c r="H18" s="223"/>
      <c r="I18" s="223"/>
      <c r="J18" s="224"/>
      <c r="K18" s="225"/>
      <c r="L18" s="225"/>
      <c r="M18" s="223"/>
      <c r="N18" s="226"/>
      <c r="O18" s="223"/>
      <c r="P18" s="225"/>
      <c r="Q18" s="225"/>
      <c r="R18" s="225"/>
      <c r="S18" s="223"/>
      <c r="T18" s="223"/>
      <c r="U18" s="223"/>
      <c r="V18" s="225"/>
      <c r="W18" s="225"/>
      <c r="X18" s="225"/>
      <c r="Y18" s="223"/>
      <c r="Z18" s="223"/>
      <c r="AA18" s="223"/>
      <c r="AB18" s="225"/>
      <c r="AC18" s="225"/>
      <c r="AD18" s="225"/>
      <c r="AE18" s="223"/>
      <c r="AF18" s="223"/>
      <c r="AG18" s="223"/>
      <c r="AH18" s="225"/>
      <c r="AI18" s="225"/>
      <c r="AJ18" s="225"/>
      <c r="AK18" s="223"/>
      <c r="AL18" s="223"/>
      <c r="AM18" s="223"/>
      <c r="AN18" s="225"/>
      <c r="AO18" s="225"/>
      <c r="AP18" s="225"/>
      <c r="AQ18" s="223"/>
      <c r="AR18" s="223"/>
      <c r="AS18" s="223"/>
      <c r="AT18" s="225"/>
      <c r="AU18" s="227"/>
      <c r="AV18" s="227"/>
      <c r="AW18" s="228"/>
      <c r="AX18" s="228"/>
      <c r="AY18" s="228"/>
      <c r="AZ18" s="227"/>
      <c r="BA18" s="227"/>
      <c r="BB18" s="227"/>
      <c r="BC18" s="228"/>
      <c r="BD18" s="228"/>
      <c r="BE18" s="228"/>
      <c r="BF18" s="227"/>
      <c r="BG18" s="227"/>
      <c r="BH18" s="227"/>
      <c r="BI18" s="228"/>
      <c r="BJ18" s="228"/>
      <c r="BK18" s="228"/>
      <c r="BL18" s="227"/>
      <c r="BM18" s="227"/>
      <c r="BN18" s="227"/>
      <c r="BO18" s="228"/>
      <c r="BP18" s="228"/>
      <c r="BQ18" s="228"/>
      <c r="BR18" s="222"/>
      <c r="BS18" s="357"/>
      <c r="BT18" s="75"/>
      <c r="BY18" s="327">
        <v>179</v>
      </c>
      <c r="BZ18" s="325">
        <v>18</v>
      </c>
    </row>
    <row r="19" spans="1:78" s="18" customFormat="1" ht="70.5" customHeight="1">
      <c r="A19" s="401"/>
      <c r="B19" s="402" t="s">
        <v>320</v>
      </c>
      <c r="C19" s="403" t="s">
        <v>639</v>
      </c>
      <c r="D19" s="404" t="s">
        <v>639</v>
      </c>
      <c r="E19" s="405" t="s">
        <v>639</v>
      </c>
      <c r="F19" s="405" t="s">
        <v>639</v>
      </c>
      <c r="G19" s="223"/>
      <c r="H19" s="223"/>
      <c r="I19" s="223"/>
      <c r="J19" s="224"/>
      <c r="K19" s="225"/>
      <c r="L19" s="225"/>
      <c r="M19" s="223"/>
      <c r="N19" s="226"/>
      <c r="O19" s="223"/>
      <c r="P19" s="225"/>
      <c r="Q19" s="225"/>
      <c r="R19" s="225"/>
      <c r="S19" s="223"/>
      <c r="T19" s="223"/>
      <c r="U19" s="223"/>
      <c r="V19" s="225"/>
      <c r="W19" s="225"/>
      <c r="X19" s="225"/>
      <c r="Y19" s="223"/>
      <c r="Z19" s="223"/>
      <c r="AA19" s="223"/>
      <c r="AB19" s="225"/>
      <c r="AC19" s="225"/>
      <c r="AD19" s="225"/>
      <c r="AE19" s="223"/>
      <c r="AF19" s="223"/>
      <c r="AG19" s="223"/>
      <c r="AH19" s="225"/>
      <c r="AI19" s="225"/>
      <c r="AJ19" s="225"/>
      <c r="AK19" s="223"/>
      <c r="AL19" s="223"/>
      <c r="AM19" s="223"/>
      <c r="AN19" s="225"/>
      <c r="AO19" s="225"/>
      <c r="AP19" s="225"/>
      <c r="AQ19" s="223"/>
      <c r="AR19" s="223"/>
      <c r="AS19" s="223"/>
      <c r="AT19" s="225"/>
      <c r="AU19" s="227"/>
      <c r="AV19" s="227"/>
      <c r="AW19" s="228"/>
      <c r="AX19" s="228"/>
      <c r="AY19" s="228"/>
      <c r="AZ19" s="227"/>
      <c r="BA19" s="227"/>
      <c r="BB19" s="227"/>
      <c r="BC19" s="228"/>
      <c r="BD19" s="228"/>
      <c r="BE19" s="228"/>
      <c r="BF19" s="227"/>
      <c r="BG19" s="227"/>
      <c r="BH19" s="227"/>
      <c r="BI19" s="228"/>
      <c r="BJ19" s="228"/>
      <c r="BK19" s="228"/>
      <c r="BL19" s="227"/>
      <c r="BM19" s="227"/>
      <c r="BN19" s="227"/>
      <c r="BO19" s="228"/>
      <c r="BP19" s="228"/>
      <c r="BQ19" s="228"/>
      <c r="BR19" s="222"/>
      <c r="BS19" s="357"/>
      <c r="BT19" s="75"/>
      <c r="BY19" s="327">
        <v>182</v>
      </c>
      <c r="BZ19" s="325">
        <v>19</v>
      </c>
    </row>
    <row r="20" spans="1:78" s="18" customFormat="1" ht="70.5" customHeight="1">
      <c r="A20" s="401"/>
      <c r="B20" s="402" t="s">
        <v>321</v>
      </c>
      <c r="C20" s="403" t="s">
        <v>639</v>
      </c>
      <c r="D20" s="404" t="s">
        <v>639</v>
      </c>
      <c r="E20" s="405" t="s">
        <v>639</v>
      </c>
      <c r="F20" s="405" t="s">
        <v>639</v>
      </c>
      <c r="G20" s="223"/>
      <c r="H20" s="223"/>
      <c r="I20" s="223"/>
      <c r="J20" s="224"/>
      <c r="K20" s="225"/>
      <c r="L20" s="225"/>
      <c r="M20" s="223"/>
      <c r="N20" s="226"/>
      <c r="O20" s="223"/>
      <c r="P20" s="225"/>
      <c r="Q20" s="225"/>
      <c r="R20" s="225"/>
      <c r="S20" s="223"/>
      <c r="T20" s="223"/>
      <c r="U20" s="223"/>
      <c r="V20" s="225"/>
      <c r="W20" s="225"/>
      <c r="X20" s="225"/>
      <c r="Y20" s="223"/>
      <c r="Z20" s="223"/>
      <c r="AA20" s="223"/>
      <c r="AB20" s="225"/>
      <c r="AC20" s="225"/>
      <c r="AD20" s="225"/>
      <c r="AE20" s="223"/>
      <c r="AF20" s="223"/>
      <c r="AG20" s="223"/>
      <c r="AH20" s="225"/>
      <c r="AI20" s="225"/>
      <c r="AJ20" s="225"/>
      <c r="AK20" s="223"/>
      <c r="AL20" s="223"/>
      <c r="AM20" s="223"/>
      <c r="AN20" s="225"/>
      <c r="AO20" s="225"/>
      <c r="AP20" s="225"/>
      <c r="AQ20" s="223"/>
      <c r="AR20" s="223"/>
      <c r="AS20" s="223"/>
      <c r="AT20" s="225"/>
      <c r="AU20" s="227"/>
      <c r="AV20" s="227"/>
      <c r="AW20" s="228"/>
      <c r="AX20" s="228"/>
      <c r="AY20" s="228"/>
      <c r="AZ20" s="227"/>
      <c r="BA20" s="227"/>
      <c r="BB20" s="227"/>
      <c r="BC20" s="228"/>
      <c r="BD20" s="228"/>
      <c r="BE20" s="228"/>
      <c r="BF20" s="227"/>
      <c r="BG20" s="227"/>
      <c r="BH20" s="227"/>
      <c r="BI20" s="228"/>
      <c r="BJ20" s="228"/>
      <c r="BK20" s="228"/>
      <c r="BL20" s="227"/>
      <c r="BM20" s="227"/>
      <c r="BN20" s="227"/>
      <c r="BO20" s="228"/>
      <c r="BP20" s="228"/>
      <c r="BQ20" s="228"/>
      <c r="BR20" s="222"/>
      <c r="BS20" s="357"/>
      <c r="BT20" s="75"/>
      <c r="BY20" s="327">
        <v>185</v>
      </c>
      <c r="BZ20" s="325">
        <v>20</v>
      </c>
    </row>
    <row r="21" spans="1:78" s="18" customFormat="1" ht="70.5" customHeight="1">
      <c r="A21" s="401"/>
      <c r="B21" s="402" t="s">
        <v>322</v>
      </c>
      <c r="C21" s="403" t="s">
        <v>639</v>
      </c>
      <c r="D21" s="404" t="s">
        <v>639</v>
      </c>
      <c r="E21" s="405" t="s">
        <v>639</v>
      </c>
      <c r="F21" s="405" t="s">
        <v>639</v>
      </c>
      <c r="G21" s="223"/>
      <c r="H21" s="223"/>
      <c r="I21" s="223"/>
      <c r="J21" s="224"/>
      <c r="K21" s="225"/>
      <c r="L21" s="225"/>
      <c r="M21" s="223"/>
      <c r="N21" s="226"/>
      <c r="O21" s="223"/>
      <c r="P21" s="225"/>
      <c r="Q21" s="225"/>
      <c r="R21" s="225"/>
      <c r="S21" s="223"/>
      <c r="T21" s="223"/>
      <c r="U21" s="223"/>
      <c r="V21" s="225"/>
      <c r="W21" s="225"/>
      <c r="X21" s="225"/>
      <c r="Y21" s="223"/>
      <c r="Z21" s="223"/>
      <c r="AA21" s="223"/>
      <c r="AB21" s="225"/>
      <c r="AC21" s="225"/>
      <c r="AD21" s="225"/>
      <c r="AE21" s="223"/>
      <c r="AF21" s="223"/>
      <c r="AG21" s="223"/>
      <c r="AH21" s="225"/>
      <c r="AI21" s="225"/>
      <c r="AJ21" s="225"/>
      <c r="AK21" s="223"/>
      <c r="AL21" s="223"/>
      <c r="AM21" s="223"/>
      <c r="AN21" s="225"/>
      <c r="AO21" s="225"/>
      <c r="AP21" s="225"/>
      <c r="AQ21" s="223"/>
      <c r="AR21" s="223"/>
      <c r="AS21" s="223"/>
      <c r="AT21" s="225"/>
      <c r="AU21" s="227"/>
      <c r="AV21" s="227"/>
      <c r="AW21" s="228"/>
      <c r="AX21" s="228"/>
      <c r="AY21" s="228"/>
      <c r="AZ21" s="227"/>
      <c r="BA21" s="227"/>
      <c r="BB21" s="227"/>
      <c r="BC21" s="228"/>
      <c r="BD21" s="228"/>
      <c r="BE21" s="228"/>
      <c r="BF21" s="227"/>
      <c r="BG21" s="227"/>
      <c r="BH21" s="227"/>
      <c r="BI21" s="228"/>
      <c r="BJ21" s="228"/>
      <c r="BK21" s="228"/>
      <c r="BL21" s="227"/>
      <c r="BM21" s="227"/>
      <c r="BN21" s="227"/>
      <c r="BO21" s="228"/>
      <c r="BP21" s="228"/>
      <c r="BQ21" s="228"/>
      <c r="BR21" s="222"/>
      <c r="BS21" s="357"/>
      <c r="BT21" s="75"/>
      <c r="BY21" s="327">
        <v>188</v>
      </c>
      <c r="BZ21" s="325">
        <v>21</v>
      </c>
    </row>
    <row r="22" spans="1:78" s="18" customFormat="1" ht="70.5" customHeight="1">
      <c r="A22" s="401"/>
      <c r="B22" s="402" t="s">
        <v>323</v>
      </c>
      <c r="C22" s="403" t="s">
        <v>639</v>
      </c>
      <c r="D22" s="404" t="s">
        <v>639</v>
      </c>
      <c r="E22" s="405" t="s">
        <v>639</v>
      </c>
      <c r="F22" s="405" t="s">
        <v>639</v>
      </c>
      <c r="G22" s="223"/>
      <c r="H22" s="223"/>
      <c r="I22" s="223"/>
      <c r="J22" s="224"/>
      <c r="K22" s="225"/>
      <c r="L22" s="225"/>
      <c r="M22" s="223"/>
      <c r="N22" s="226"/>
      <c r="O22" s="223"/>
      <c r="P22" s="225"/>
      <c r="Q22" s="225"/>
      <c r="R22" s="225"/>
      <c r="S22" s="223"/>
      <c r="T22" s="223"/>
      <c r="U22" s="223"/>
      <c r="V22" s="225"/>
      <c r="W22" s="225"/>
      <c r="X22" s="225"/>
      <c r="Y22" s="223"/>
      <c r="Z22" s="223"/>
      <c r="AA22" s="223"/>
      <c r="AB22" s="225"/>
      <c r="AC22" s="225"/>
      <c r="AD22" s="225"/>
      <c r="AE22" s="223"/>
      <c r="AF22" s="223"/>
      <c r="AG22" s="223"/>
      <c r="AH22" s="225"/>
      <c r="AI22" s="225"/>
      <c r="AJ22" s="225"/>
      <c r="AK22" s="223"/>
      <c r="AL22" s="223"/>
      <c r="AM22" s="223"/>
      <c r="AN22" s="225"/>
      <c r="AO22" s="225"/>
      <c r="AP22" s="225"/>
      <c r="AQ22" s="223"/>
      <c r="AR22" s="223"/>
      <c r="AS22" s="223"/>
      <c r="AT22" s="225"/>
      <c r="AU22" s="227"/>
      <c r="AV22" s="227"/>
      <c r="AW22" s="228"/>
      <c r="AX22" s="228"/>
      <c r="AY22" s="228"/>
      <c r="AZ22" s="227"/>
      <c r="BA22" s="227"/>
      <c r="BB22" s="227"/>
      <c r="BC22" s="228"/>
      <c r="BD22" s="228"/>
      <c r="BE22" s="228"/>
      <c r="BF22" s="227"/>
      <c r="BG22" s="227"/>
      <c r="BH22" s="227"/>
      <c r="BI22" s="228"/>
      <c r="BJ22" s="228"/>
      <c r="BK22" s="228"/>
      <c r="BL22" s="227"/>
      <c r="BM22" s="227"/>
      <c r="BN22" s="227"/>
      <c r="BO22" s="228"/>
      <c r="BP22" s="228"/>
      <c r="BQ22" s="228"/>
      <c r="BR22" s="222"/>
      <c r="BS22" s="357"/>
      <c r="BT22" s="75"/>
      <c r="BY22" s="327">
        <v>191</v>
      </c>
      <c r="BZ22" s="325">
        <v>22</v>
      </c>
    </row>
    <row r="23" spans="1:78" s="18" customFormat="1" ht="70.5" customHeight="1">
      <c r="A23" s="401"/>
      <c r="B23" s="402" t="s">
        <v>324</v>
      </c>
      <c r="C23" s="403" t="s">
        <v>639</v>
      </c>
      <c r="D23" s="404" t="s">
        <v>639</v>
      </c>
      <c r="E23" s="405" t="s">
        <v>639</v>
      </c>
      <c r="F23" s="405" t="s">
        <v>639</v>
      </c>
      <c r="G23" s="223"/>
      <c r="H23" s="223"/>
      <c r="I23" s="223"/>
      <c r="J23" s="224"/>
      <c r="K23" s="225"/>
      <c r="L23" s="225"/>
      <c r="M23" s="223"/>
      <c r="N23" s="226"/>
      <c r="O23" s="223"/>
      <c r="P23" s="225"/>
      <c r="Q23" s="225"/>
      <c r="R23" s="225"/>
      <c r="S23" s="223"/>
      <c r="T23" s="223"/>
      <c r="U23" s="223"/>
      <c r="V23" s="225"/>
      <c r="W23" s="225"/>
      <c r="X23" s="225"/>
      <c r="Y23" s="223"/>
      <c r="Z23" s="223"/>
      <c r="AA23" s="223"/>
      <c r="AB23" s="225"/>
      <c r="AC23" s="225"/>
      <c r="AD23" s="225"/>
      <c r="AE23" s="223"/>
      <c r="AF23" s="223"/>
      <c r="AG23" s="223"/>
      <c r="AH23" s="225"/>
      <c r="AI23" s="225"/>
      <c r="AJ23" s="225"/>
      <c r="AK23" s="223"/>
      <c r="AL23" s="223"/>
      <c r="AM23" s="223"/>
      <c r="AN23" s="225"/>
      <c r="AO23" s="225"/>
      <c r="AP23" s="225"/>
      <c r="AQ23" s="223"/>
      <c r="AR23" s="223"/>
      <c r="AS23" s="223"/>
      <c r="AT23" s="225"/>
      <c r="AU23" s="227"/>
      <c r="AV23" s="227"/>
      <c r="AW23" s="228"/>
      <c r="AX23" s="228"/>
      <c r="AY23" s="228"/>
      <c r="AZ23" s="227"/>
      <c r="BA23" s="227"/>
      <c r="BB23" s="227"/>
      <c r="BC23" s="228"/>
      <c r="BD23" s="228"/>
      <c r="BE23" s="228"/>
      <c r="BF23" s="227"/>
      <c r="BG23" s="227"/>
      <c r="BH23" s="227"/>
      <c r="BI23" s="228"/>
      <c r="BJ23" s="228"/>
      <c r="BK23" s="228"/>
      <c r="BL23" s="227"/>
      <c r="BM23" s="227"/>
      <c r="BN23" s="227"/>
      <c r="BO23" s="228"/>
      <c r="BP23" s="228"/>
      <c r="BQ23" s="228"/>
      <c r="BR23" s="222"/>
      <c r="BS23" s="357"/>
      <c r="BT23" s="75"/>
      <c r="BY23" s="327">
        <v>194</v>
      </c>
      <c r="BZ23" s="325">
        <v>23</v>
      </c>
    </row>
    <row r="24" spans="1:78" s="18" customFormat="1" ht="70.5" customHeight="1">
      <c r="A24" s="401"/>
      <c r="B24" s="402" t="s">
        <v>325</v>
      </c>
      <c r="C24" s="403" t="s">
        <v>639</v>
      </c>
      <c r="D24" s="404" t="s">
        <v>639</v>
      </c>
      <c r="E24" s="405" t="s">
        <v>639</v>
      </c>
      <c r="F24" s="405" t="s">
        <v>639</v>
      </c>
      <c r="G24" s="223"/>
      <c r="H24" s="223"/>
      <c r="I24" s="223"/>
      <c r="J24" s="224"/>
      <c r="K24" s="225"/>
      <c r="L24" s="225"/>
      <c r="M24" s="223"/>
      <c r="N24" s="226"/>
      <c r="O24" s="223"/>
      <c r="P24" s="225"/>
      <c r="Q24" s="225"/>
      <c r="R24" s="225"/>
      <c r="S24" s="223"/>
      <c r="T24" s="223"/>
      <c r="U24" s="223"/>
      <c r="V24" s="225"/>
      <c r="W24" s="225"/>
      <c r="X24" s="225"/>
      <c r="Y24" s="223"/>
      <c r="Z24" s="223"/>
      <c r="AA24" s="223"/>
      <c r="AB24" s="225"/>
      <c r="AC24" s="225"/>
      <c r="AD24" s="225"/>
      <c r="AE24" s="223"/>
      <c r="AF24" s="223"/>
      <c r="AG24" s="223"/>
      <c r="AH24" s="225"/>
      <c r="AI24" s="225"/>
      <c r="AJ24" s="225"/>
      <c r="AK24" s="223"/>
      <c r="AL24" s="223"/>
      <c r="AM24" s="223"/>
      <c r="AN24" s="225"/>
      <c r="AO24" s="225"/>
      <c r="AP24" s="225"/>
      <c r="AQ24" s="223"/>
      <c r="AR24" s="223"/>
      <c r="AS24" s="223"/>
      <c r="AT24" s="225"/>
      <c r="AU24" s="227"/>
      <c r="AV24" s="227"/>
      <c r="AW24" s="228"/>
      <c r="AX24" s="228"/>
      <c r="AY24" s="228"/>
      <c r="AZ24" s="227"/>
      <c r="BA24" s="227"/>
      <c r="BB24" s="227"/>
      <c r="BC24" s="228"/>
      <c r="BD24" s="228"/>
      <c r="BE24" s="228"/>
      <c r="BF24" s="227"/>
      <c r="BG24" s="227"/>
      <c r="BH24" s="227"/>
      <c r="BI24" s="228"/>
      <c r="BJ24" s="228"/>
      <c r="BK24" s="228"/>
      <c r="BL24" s="227"/>
      <c r="BM24" s="227"/>
      <c r="BN24" s="227"/>
      <c r="BO24" s="228"/>
      <c r="BP24" s="228"/>
      <c r="BQ24" s="228"/>
      <c r="BR24" s="222"/>
      <c r="BS24" s="357"/>
      <c r="BT24" s="75"/>
      <c r="BY24" s="327">
        <v>197</v>
      </c>
      <c r="BZ24" s="325">
        <v>24</v>
      </c>
    </row>
    <row r="25" spans="1:78" s="18" customFormat="1" ht="70.5" customHeight="1">
      <c r="A25" s="401"/>
      <c r="B25" s="402" t="s">
        <v>326</v>
      </c>
      <c r="C25" s="403" t="s">
        <v>639</v>
      </c>
      <c r="D25" s="404" t="s">
        <v>639</v>
      </c>
      <c r="E25" s="405" t="s">
        <v>639</v>
      </c>
      <c r="F25" s="405" t="s">
        <v>639</v>
      </c>
      <c r="G25" s="223"/>
      <c r="H25" s="223"/>
      <c r="I25" s="223"/>
      <c r="J25" s="224"/>
      <c r="K25" s="225"/>
      <c r="L25" s="225"/>
      <c r="M25" s="223"/>
      <c r="N25" s="226"/>
      <c r="O25" s="223"/>
      <c r="P25" s="225"/>
      <c r="Q25" s="225"/>
      <c r="R25" s="225"/>
      <c r="S25" s="223"/>
      <c r="T25" s="223"/>
      <c r="U25" s="223"/>
      <c r="V25" s="225"/>
      <c r="W25" s="225"/>
      <c r="X25" s="225"/>
      <c r="Y25" s="223"/>
      <c r="Z25" s="223"/>
      <c r="AA25" s="223"/>
      <c r="AB25" s="225"/>
      <c r="AC25" s="225"/>
      <c r="AD25" s="225"/>
      <c r="AE25" s="223"/>
      <c r="AF25" s="223"/>
      <c r="AG25" s="223"/>
      <c r="AH25" s="225"/>
      <c r="AI25" s="225"/>
      <c r="AJ25" s="225"/>
      <c r="AK25" s="223"/>
      <c r="AL25" s="223"/>
      <c r="AM25" s="223"/>
      <c r="AN25" s="225"/>
      <c r="AO25" s="225"/>
      <c r="AP25" s="225"/>
      <c r="AQ25" s="223"/>
      <c r="AR25" s="223"/>
      <c r="AS25" s="223"/>
      <c r="AT25" s="225"/>
      <c r="AU25" s="227"/>
      <c r="AV25" s="227"/>
      <c r="AW25" s="228"/>
      <c r="AX25" s="228"/>
      <c r="AY25" s="228"/>
      <c r="AZ25" s="227"/>
      <c r="BA25" s="227"/>
      <c r="BB25" s="227"/>
      <c r="BC25" s="228"/>
      <c r="BD25" s="228"/>
      <c r="BE25" s="228"/>
      <c r="BF25" s="227"/>
      <c r="BG25" s="227"/>
      <c r="BH25" s="227"/>
      <c r="BI25" s="228"/>
      <c r="BJ25" s="228"/>
      <c r="BK25" s="228"/>
      <c r="BL25" s="227"/>
      <c r="BM25" s="227"/>
      <c r="BN25" s="227"/>
      <c r="BO25" s="228"/>
      <c r="BP25" s="228"/>
      <c r="BQ25" s="228"/>
      <c r="BR25" s="222"/>
      <c r="BS25" s="357"/>
      <c r="BT25" s="75"/>
      <c r="BY25" s="327">
        <v>200</v>
      </c>
      <c r="BZ25" s="325">
        <v>25</v>
      </c>
    </row>
    <row r="26" spans="1:78" s="18" customFormat="1" ht="70.5" customHeight="1">
      <c r="A26" s="401"/>
      <c r="B26" s="402" t="s">
        <v>327</v>
      </c>
      <c r="C26" s="403" t="s">
        <v>639</v>
      </c>
      <c r="D26" s="404" t="s">
        <v>639</v>
      </c>
      <c r="E26" s="405" t="s">
        <v>639</v>
      </c>
      <c r="F26" s="405" t="s">
        <v>639</v>
      </c>
      <c r="G26" s="223"/>
      <c r="H26" s="223"/>
      <c r="I26" s="223"/>
      <c r="J26" s="224"/>
      <c r="K26" s="225"/>
      <c r="L26" s="225"/>
      <c r="M26" s="223"/>
      <c r="N26" s="226"/>
      <c r="O26" s="223"/>
      <c r="P26" s="225"/>
      <c r="Q26" s="225"/>
      <c r="R26" s="225"/>
      <c r="S26" s="223"/>
      <c r="T26" s="223"/>
      <c r="U26" s="223"/>
      <c r="V26" s="225"/>
      <c r="W26" s="225"/>
      <c r="X26" s="225"/>
      <c r="Y26" s="223"/>
      <c r="Z26" s="223"/>
      <c r="AA26" s="223"/>
      <c r="AB26" s="225"/>
      <c r="AC26" s="225"/>
      <c r="AD26" s="225"/>
      <c r="AE26" s="223"/>
      <c r="AF26" s="223"/>
      <c r="AG26" s="223"/>
      <c r="AH26" s="225"/>
      <c r="AI26" s="225"/>
      <c r="AJ26" s="225"/>
      <c r="AK26" s="223"/>
      <c r="AL26" s="223"/>
      <c r="AM26" s="223"/>
      <c r="AN26" s="225"/>
      <c r="AO26" s="225"/>
      <c r="AP26" s="225"/>
      <c r="AQ26" s="223"/>
      <c r="AR26" s="223"/>
      <c r="AS26" s="223"/>
      <c r="AT26" s="225"/>
      <c r="AU26" s="227"/>
      <c r="AV26" s="227"/>
      <c r="AW26" s="228"/>
      <c r="AX26" s="228"/>
      <c r="AY26" s="228"/>
      <c r="AZ26" s="227"/>
      <c r="BA26" s="227"/>
      <c r="BB26" s="227"/>
      <c r="BC26" s="228"/>
      <c r="BD26" s="228"/>
      <c r="BE26" s="228"/>
      <c r="BF26" s="227"/>
      <c r="BG26" s="227"/>
      <c r="BH26" s="227"/>
      <c r="BI26" s="228"/>
      <c r="BJ26" s="228"/>
      <c r="BK26" s="228"/>
      <c r="BL26" s="227"/>
      <c r="BM26" s="227"/>
      <c r="BN26" s="227"/>
      <c r="BO26" s="228"/>
      <c r="BP26" s="228"/>
      <c r="BQ26" s="228"/>
      <c r="BR26" s="222"/>
      <c r="BS26" s="357"/>
      <c r="BT26" s="75"/>
      <c r="BY26" s="327">
        <v>203</v>
      </c>
      <c r="BZ26" s="325">
        <v>26</v>
      </c>
    </row>
    <row r="27" spans="1:78" s="18" customFormat="1" ht="70.5" customHeight="1">
      <c r="A27" s="401"/>
      <c r="B27" s="402" t="s">
        <v>328</v>
      </c>
      <c r="C27" s="403" t="s">
        <v>639</v>
      </c>
      <c r="D27" s="404" t="s">
        <v>639</v>
      </c>
      <c r="E27" s="405" t="s">
        <v>639</v>
      </c>
      <c r="F27" s="405" t="s">
        <v>639</v>
      </c>
      <c r="G27" s="223"/>
      <c r="H27" s="223"/>
      <c r="I27" s="223"/>
      <c r="J27" s="224"/>
      <c r="K27" s="225"/>
      <c r="L27" s="225"/>
      <c r="M27" s="223"/>
      <c r="N27" s="226"/>
      <c r="O27" s="223"/>
      <c r="P27" s="225"/>
      <c r="Q27" s="225"/>
      <c r="R27" s="225"/>
      <c r="S27" s="223"/>
      <c r="T27" s="223"/>
      <c r="U27" s="223"/>
      <c r="V27" s="225"/>
      <c r="W27" s="225"/>
      <c r="X27" s="225"/>
      <c r="Y27" s="223"/>
      <c r="Z27" s="223"/>
      <c r="AA27" s="223"/>
      <c r="AB27" s="225"/>
      <c r="AC27" s="225"/>
      <c r="AD27" s="225"/>
      <c r="AE27" s="223"/>
      <c r="AF27" s="223"/>
      <c r="AG27" s="223"/>
      <c r="AH27" s="225"/>
      <c r="AI27" s="225"/>
      <c r="AJ27" s="225"/>
      <c r="AK27" s="223"/>
      <c r="AL27" s="223"/>
      <c r="AM27" s="223"/>
      <c r="AN27" s="225"/>
      <c r="AO27" s="225"/>
      <c r="AP27" s="225"/>
      <c r="AQ27" s="223"/>
      <c r="AR27" s="223"/>
      <c r="AS27" s="223"/>
      <c r="AT27" s="225"/>
      <c r="AU27" s="227"/>
      <c r="AV27" s="227"/>
      <c r="AW27" s="228"/>
      <c r="AX27" s="228"/>
      <c r="AY27" s="228"/>
      <c r="AZ27" s="227"/>
      <c r="BA27" s="227"/>
      <c r="BB27" s="227"/>
      <c r="BC27" s="228"/>
      <c r="BD27" s="228"/>
      <c r="BE27" s="228"/>
      <c r="BF27" s="227"/>
      <c r="BG27" s="227"/>
      <c r="BH27" s="227"/>
      <c r="BI27" s="228"/>
      <c r="BJ27" s="228"/>
      <c r="BK27" s="228"/>
      <c r="BL27" s="227"/>
      <c r="BM27" s="227"/>
      <c r="BN27" s="227"/>
      <c r="BO27" s="228"/>
      <c r="BP27" s="228"/>
      <c r="BQ27" s="228"/>
      <c r="BR27" s="222"/>
      <c r="BS27" s="357"/>
      <c r="BT27" s="75"/>
      <c r="BY27" s="327">
        <v>206</v>
      </c>
      <c r="BZ27" s="325">
        <v>27</v>
      </c>
    </row>
    <row r="28" spans="5:78" ht="9" customHeight="1">
      <c r="E28" s="58"/>
      <c r="BY28" s="327">
        <v>224</v>
      </c>
      <c r="BZ28" s="325">
        <v>33</v>
      </c>
    </row>
    <row r="29" spans="1:78" s="81" customFormat="1" ht="20.25">
      <c r="A29" s="77" t="s">
        <v>23</v>
      </c>
      <c r="B29" s="77"/>
      <c r="C29" s="77"/>
      <c r="D29" s="78"/>
      <c r="E29" s="79"/>
      <c r="F29" s="80" t="s">
        <v>0</v>
      </c>
      <c r="J29" s="81" t="s">
        <v>1</v>
      </c>
      <c r="S29" s="81" t="s">
        <v>2</v>
      </c>
      <c r="AA29" s="81" t="s">
        <v>3</v>
      </c>
      <c r="AL29" s="81" t="s">
        <v>3</v>
      </c>
      <c r="BR29" s="82" t="s">
        <v>3</v>
      </c>
      <c r="BS29" s="80"/>
      <c r="BT29" s="80"/>
      <c r="BY29" s="327">
        <v>227</v>
      </c>
      <c r="BZ29" s="325">
        <v>34</v>
      </c>
    </row>
    <row r="30" spans="5:78" ht="20.25">
      <c r="E30" s="58"/>
      <c r="BY30" s="327">
        <v>230</v>
      </c>
      <c r="BZ30" s="325">
        <v>35</v>
      </c>
    </row>
    <row r="31" spans="5:78" ht="20.25">
      <c r="E31" s="58"/>
      <c r="BY31" s="327">
        <v>233</v>
      </c>
      <c r="BZ31" s="325">
        <v>36</v>
      </c>
    </row>
    <row r="32" spans="5:78" ht="20.25">
      <c r="E32" s="58"/>
      <c r="BY32" s="327">
        <v>236</v>
      </c>
      <c r="BZ32" s="325">
        <v>37</v>
      </c>
    </row>
    <row r="33" spans="77:78" ht="20.25">
      <c r="BY33" s="327">
        <v>239</v>
      </c>
      <c r="BZ33" s="325">
        <v>38</v>
      </c>
    </row>
    <row r="34" spans="77:78" ht="20.25">
      <c r="BY34" s="327">
        <v>242</v>
      </c>
      <c r="BZ34" s="325">
        <v>39</v>
      </c>
    </row>
    <row r="35" spans="77:78" ht="20.25">
      <c r="BY35" s="327">
        <v>245</v>
      </c>
      <c r="BZ35" s="325">
        <v>40</v>
      </c>
    </row>
    <row r="36" spans="77:78" ht="20.25">
      <c r="BY36" s="327">
        <v>248</v>
      </c>
      <c r="BZ36" s="325">
        <v>41</v>
      </c>
    </row>
    <row r="37" spans="77:78" ht="20.25">
      <c r="BY37" s="327">
        <v>251</v>
      </c>
      <c r="BZ37" s="325">
        <v>42</v>
      </c>
    </row>
    <row r="38" spans="77:78" ht="20.25">
      <c r="BY38" s="327">
        <v>254</v>
      </c>
      <c r="BZ38" s="325">
        <v>43</v>
      </c>
    </row>
    <row r="39" spans="77:78" ht="20.25">
      <c r="BY39" s="327">
        <v>257</v>
      </c>
      <c r="BZ39" s="325">
        <v>44</v>
      </c>
    </row>
    <row r="40" spans="77:78" ht="20.25">
      <c r="BY40" s="327">
        <v>260</v>
      </c>
      <c r="BZ40" s="325">
        <v>45</v>
      </c>
    </row>
    <row r="41" spans="77:78" ht="20.25">
      <c r="BY41" s="327">
        <v>262</v>
      </c>
      <c r="BZ41" s="325">
        <v>46</v>
      </c>
    </row>
    <row r="42" spans="77:78" ht="20.25">
      <c r="BY42" s="327">
        <v>264</v>
      </c>
      <c r="BZ42" s="325">
        <v>47</v>
      </c>
    </row>
    <row r="43" spans="77:78" ht="20.25">
      <c r="BY43" s="327">
        <v>266</v>
      </c>
      <c r="BZ43" s="325">
        <v>48</v>
      </c>
    </row>
    <row r="44" spans="77:78" ht="20.25">
      <c r="BY44" s="327">
        <v>268</v>
      </c>
      <c r="BZ44" s="325">
        <v>49</v>
      </c>
    </row>
    <row r="45" spans="77:78" ht="20.25">
      <c r="BY45" s="327">
        <v>270</v>
      </c>
      <c r="BZ45" s="325">
        <v>50</v>
      </c>
    </row>
    <row r="46" spans="77:78" ht="20.25">
      <c r="BY46" s="327">
        <v>272</v>
      </c>
      <c r="BZ46" s="325">
        <v>51</v>
      </c>
    </row>
    <row r="47" spans="77:78" ht="20.25">
      <c r="BY47" s="327">
        <v>274</v>
      </c>
      <c r="BZ47" s="325">
        <v>52</v>
      </c>
    </row>
    <row r="48" spans="77:78" ht="20.25">
      <c r="BY48" s="327">
        <v>276</v>
      </c>
      <c r="BZ48" s="325">
        <v>53</v>
      </c>
    </row>
    <row r="49" spans="77:78" ht="20.25">
      <c r="BY49" s="327">
        <v>278</v>
      </c>
      <c r="BZ49" s="325">
        <v>54</v>
      </c>
    </row>
    <row r="50" spans="77:78" ht="20.25">
      <c r="BY50" s="327">
        <v>280</v>
      </c>
      <c r="BZ50" s="325">
        <v>55</v>
      </c>
    </row>
    <row r="51" spans="77:78" ht="20.25">
      <c r="BY51" s="327">
        <v>282</v>
      </c>
      <c r="BZ51" s="325">
        <v>56</v>
      </c>
    </row>
    <row r="52" spans="77:78" ht="20.25">
      <c r="BY52" s="327">
        <v>284</v>
      </c>
      <c r="BZ52" s="325">
        <v>57</v>
      </c>
    </row>
    <row r="53" spans="77:78" ht="20.25">
      <c r="BY53" s="327">
        <v>286</v>
      </c>
      <c r="BZ53" s="325">
        <v>58</v>
      </c>
    </row>
    <row r="54" spans="77:78" ht="20.25">
      <c r="BY54" s="327">
        <v>288</v>
      </c>
      <c r="BZ54" s="325">
        <v>59</v>
      </c>
    </row>
    <row r="55" spans="77:78" ht="20.25">
      <c r="BY55" s="327">
        <v>290</v>
      </c>
      <c r="BZ55" s="325">
        <v>60</v>
      </c>
    </row>
    <row r="56" spans="77:78" ht="20.25">
      <c r="BY56" s="327">
        <v>292</v>
      </c>
      <c r="BZ56" s="325">
        <v>61</v>
      </c>
    </row>
    <row r="57" spans="77:78" ht="20.25">
      <c r="BY57" s="327">
        <v>294</v>
      </c>
      <c r="BZ57" s="325">
        <v>62</v>
      </c>
    </row>
    <row r="58" spans="77:78" ht="20.25">
      <c r="BY58" s="327">
        <v>296</v>
      </c>
      <c r="BZ58" s="325">
        <v>63</v>
      </c>
    </row>
    <row r="59" spans="77:78" ht="20.25">
      <c r="BY59" s="327">
        <v>298</v>
      </c>
      <c r="BZ59" s="325">
        <v>64</v>
      </c>
    </row>
    <row r="60" spans="77:78" ht="20.25">
      <c r="BY60" s="327">
        <v>300</v>
      </c>
      <c r="BZ60" s="325">
        <v>65</v>
      </c>
    </row>
    <row r="61" spans="77:78" ht="20.25">
      <c r="BY61" s="327">
        <v>302</v>
      </c>
      <c r="BZ61" s="325">
        <v>66</v>
      </c>
    </row>
    <row r="62" spans="77:78" ht="20.25">
      <c r="BY62" s="327">
        <v>304</v>
      </c>
      <c r="BZ62" s="325">
        <v>67</v>
      </c>
    </row>
    <row r="63" spans="77:78" ht="20.25">
      <c r="BY63" s="327">
        <v>306</v>
      </c>
      <c r="BZ63" s="325">
        <v>68</v>
      </c>
    </row>
    <row r="64" spans="77:78" ht="20.25">
      <c r="BY64" s="327">
        <v>308</v>
      </c>
      <c r="BZ64" s="325">
        <v>69</v>
      </c>
    </row>
    <row r="65" spans="77:78" ht="20.25">
      <c r="BY65" s="327">
        <v>310</v>
      </c>
      <c r="BZ65" s="325">
        <v>70</v>
      </c>
    </row>
    <row r="66" spans="77:78" ht="20.25">
      <c r="BY66" s="327">
        <v>312</v>
      </c>
      <c r="BZ66" s="325">
        <v>71</v>
      </c>
    </row>
    <row r="67" spans="77:78" ht="20.25">
      <c r="BY67" s="327">
        <v>314</v>
      </c>
      <c r="BZ67" s="325">
        <v>72</v>
      </c>
    </row>
    <row r="68" spans="77:78" ht="20.25">
      <c r="BY68" s="327">
        <v>316</v>
      </c>
      <c r="BZ68" s="325">
        <v>73</v>
      </c>
    </row>
    <row r="69" spans="77:78" ht="20.25">
      <c r="BY69" s="327">
        <v>318</v>
      </c>
      <c r="BZ69" s="325">
        <v>74</v>
      </c>
    </row>
    <row r="70" spans="77:78" ht="20.25">
      <c r="BY70" s="327">
        <v>320</v>
      </c>
      <c r="BZ70" s="325">
        <v>75</v>
      </c>
    </row>
    <row r="71" spans="77:78" ht="20.25">
      <c r="BY71" s="327">
        <v>322</v>
      </c>
      <c r="BZ71" s="325">
        <v>76</v>
      </c>
    </row>
    <row r="72" spans="77:78" ht="20.25">
      <c r="BY72" s="327">
        <v>324</v>
      </c>
      <c r="BZ72" s="325">
        <v>77</v>
      </c>
    </row>
    <row r="73" spans="77:78" ht="20.25">
      <c r="BY73" s="327">
        <v>326</v>
      </c>
      <c r="BZ73" s="325">
        <v>78</v>
      </c>
    </row>
    <row r="74" spans="77:78" ht="20.25">
      <c r="BY74" s="327">
        <v>328</v>
      </c>
      <c r="BZ74" s="325">
        <v>79</v>
      </c>
    </row>
    <row r="75" spans="77:78" ht="20.25">
      <c r="BY75" s="327">
        <v>330</v>
      </c>
      <c r="BZ75" s="325">
        <v>80</v>
      </c>
    </row>
    <row r="76" spans="77:78" ht="20.25">
      <c r="BY76" s="327">
        <v>332</v>
      </c>
      <c r="BZ76" s="325">
        <v>81</v>
      </c>
    </row>
    <row r="77" spans="77:78" ht="20.25">
      <c r="BY77" s="327">
        <v>334</v>
      </c>
      <c r="BZ77" s="325">
        <v>82</v>
      </c>
    </row>
    <row r="78" spans="77:78" ht="20.25">
      <c r="BY78" s="327">
        <v>336</v>
      </c>
      <c r="BZ78" s="325">
        <v>83</v>
      </c>
    </row>
    <row r="79" spans="77:78" ht="20.25">
      <c r="BY79" s="327">
        <v>338</v>
      </c>
      <c r="BZ79" s="325">
        <v>84</v>
      </c>
    </row>
    <row r="80" spans="77:78" ht="20.25">
      <c r="BY80" s="327">
        <v>340</v>
      </c>
      <c r="BZ80" s="325">
        <v>85</v>
      </c>
    </row>
    <row r="81" spans="77:78" ht="20.25">
      <c r="BY81" s="327">
        <v>342</v>
      </c>
      <c r="BZ81" s="325">
        <v>86</v>
      </c>
    </row>
    <row r="82" spans="77:78" ht="20.25">
      <c r="BY82" s="327">
        <v>344</v>
      </c>
      <c r="BZ82" s="325">
        <v>87</v>
      </c>
    </row>
    <row r="83" spans="77:78" ht="20.25">
      <c r="BY83" s="327">
        <v>346</v>
      </c>
      <c r="BZ83" s="325">
        <v>88</v>
      </c>
    </row>
    <row r="84" spans="77:78" ht="20.25">
      <c r="BY84" s="327">
        <v>348</v>
      </c>
      <c r="BZ84" s="325">
        <v>89</v>
      </c>
    </row>
    <row r="85" spans="77:78" ht="20.25">
      <c r="BY85" s="327">
        <v>350</v>
      </c>
      <c r="BZ85" s="325">
        <v>90</v>
      </c>
    </row>
    <row r="86" spans="77:78" ht="20.25">
      <c r="BY86" s="327">
        <v>351</v>
      </c>
      <c r="BZ86" s="325">
        <v>91</v>
      </c>
    </row>
    <row r="87" spans="77:78" ht="20.25">
      <c r="BY87" s="327">
        <v>352</v>
      </c>
      <c r="BZ87" s="325">
        <v>92</v>
      </c>
    </row>
    <row r="88" spans="77:78" ht="20.25">
      <c r="BY88" s="327">
        <v>353</v>
      </c>
      <c r="BZ88" s="325">
        <v>93</v>
      </c>
    </row>
    <row r="89" spans="77:78" ht="20.25">
      <c r="BY89" s="327">
        <v>354</v>
      </c>
      <c r="BZ89" s="325">
        <v>94</v>
      </c>
    </row>
    <row r="90" spans="77:78" ht="20.25">
      <c r="BY90" s="327">
        <v>355</v>
      </c>
      <c r="BZ90" s="325">
        <v>95</v>
      </c>
    </row>
    <row r="91" spans="77:78" ht="20.25">
      <c r="BY91" s="326">
        <v>356</v>
      </c>
      <c r="BZ91" s="324">
        <v>96</v>
      </c>
    </row>
    <row r="92" spans="77:78" ht="20.25">
      <c r="BY92" s="326">
        <v>357</v>
      </c>
      <c r="BZ92" s="324">
        <v>97</v>
      </c>
    </row>
    <row r="93" spans="77:78" ht="20.25">
      <c r="BY93" s="326">
        <v>358</v>
      </c>
      <c r="BZ93" s="324">
        <v>98</v>
      </c>
    </row>
    <row r="94" spans="77:78" ht="20.25">
      <c r="BY94" s="326">
        <v>359</v>
      </c>
      <c r="BZ94" s="324">
        <v>99</v>
      </c>
    </row>
    <row r="95" spans="77:78" ht="20.25">
      <c r="BY95" s="326">
        <v>360</v>
      </c>
      <c r="BZ95" s="324">
        <v>100</v>
      </c>
    </row>
  </sheetData>
  <sheetProtection/>
  <mergeCells count="45">
    <mergeCell ref="BF7:BH7"/>
    <mergeCell ref="BO7:BQ7"/>
    <mergeCell ref="AN7:AP7"/>
    <mergeCell ref="AQ7:AS7"/>
    <mergeCell ref="AT7:AV7"/>
    <mergeCell ref="AW7:AY7"/>
    <mergeCell ref="AZ7:BB7"/>
    <mergeCell ref="BC7:BE7"/>
    <mergeCell ref="BI7:BK7"/>
    <mergeCell ref="V7:X7"/>
    <mergeCell ref="Y7:AA7"/>
    <mergeCell ref="AB7:AD7"/>
    <mergeCell ref="AE7:AG7"/>
    <mergeCell ref="AH7:AJ7"/>
    <mergeCell ref="AK7:AM7"/>
    <mergeCell ref="F6:F7"/>
    <mergeCell ref="G6:BQ6"/>
    <mergeCell ref="BR6:BR7"/>
    <mergeCell ref="BS6:BS7"/>
    <mergeCell ref="BT6:BT7"/>
    <mergeCell ref="G7:I7"/>
    <mergeCell ref="J7:L7"/>
    <mergeCell ref="M7:O7"/>
    <mergeCell ref="P7:R7"/>
    <mergeCell ref="S7:U7"/>
    <mergeCell ref="A4:D4"/>
    <mergeCell ref="E4:F4"/>
    <mergeCell ref="AW4:BB4"/>
    <mergeCell ref="BC4:BT4"/>
    <mergeCell ref="BR5:BT5"/>
    <mergeCell ref="A6:A7"/>
    <mergeCell ref="B6:B7"/>
    <mergeCell ref="C6:C7"/>
    <mergeCell ref="D6:D7"/>
    <mergeCell ref="E6:E7"/>
    <mergeCell ref="BL7:BN7"/>
    <mergeCell ref="A1:BT1"/>
    <mergeCell ref="A2:BT2"/>
    <mergeCell ref="A3:D3"/>
    <mergeCell ref="E3:F3"/>
    <mergeCell ref="U3:X3"/>
    <mergeCell ref="AA3:AE3"/>
    <mergeCell ref="AF3:AJ3"/>
    <mergeCell ref="AW3:BB3"/>
    <mergeCell ref="BC3:BT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S85"/>
  <sheetViews>
    <sheetView view="pageBreakPreview" zoomScale="70" zoomScaleSheetLayoutView="70" zoomScalePageLayoutView="0" workbookViewId="0" topLeftCell="A1">
      <selection activeCell="A3" sqref="A3:C3"/>
    </sheetView>
  </sheetViews>
  <sheetFormatPr defaultColWidth="9.140625" defaultRowHeight="12.75"/>
  <cols>
    <col min="1" max="1" width="6.00390625" style="95" customWidth="1"/>
    <col min="2" max="2" width="16.7109375" style="95" hidden="1" customWidth="1"/>
    <col min="3" max="3" width="7.00390625" style="95" customWidth="1"/>
    <col min="4" max="4" width="13.57421875" style="96" customWidth="1"/>
    <col min="5" max="5" width="20.421875" style="95" bestFit="1" customWidth="1"/>
    <col min="6" max="6" width="43.57421875" style="2" bestFit="1" customWidth="1"/>
    <col min="7" max="7" width="10.8515625" style="2" customWidth="1"/>
    <col min="8" max="12" width="10.7109375" style="2" customWidth="1"/>
    <col min="13" max="13" width="10.8515625" style="2" customWidth="1"/>
    <col min="14" max="14" width="10.57421875" style="97" customWidth="1"/>
    <col min="15" max="15" width="7.7109375" style="95" customWidth="1"/>
    <col min="16" max="16" width="10.00390625" style="95" customWidth="1"/>
    <col min="17" max="17" width="9.140625" style="329" hidden="1" customWidth="1"/>
    <col min="18" max="18" width="9.140625" style="328" hidden="1" customWidth="1"/>
    <col min="19" max="19" width="9.140625" style="328" customWidth="1"/>
    <col min="20" max="16384" width="9.140625" style="2" customWidth="1"/>
  </cols>
  <sheetData>
    <row r="1" spans="1:18" ht="48.75" customHeight="1">
      <c r="A1" s="527" t="str">
        <f>'YARIŞMA BİLGİLERİ'!A2:K2</f>
        <v>Türkiye Atletizm Federasyonu
Trabzon Atletizm İl Temsilciliği</v>
      </c>
      <c r="B1" s="527"/>
      <c r="C1" s="527"/>
      <c r="D1" s="527"/>
      <c r="E1" s="527"/>
      <c r="F1" s="527"/>
      <c r="G1" s="527"/>
      <c r="H1" s="527"/>
      <c r="I1" s="527"/>
      <c r="J1" s="527"/>
      <c r="K1" s="527"/>
      <c r="L1" s="527"/>
      <c r="M1" s="527"/>
      <c r="N1" s="527"/>
      <c r="O1" s="527"/>
      <c r="P1" s="336"/>
      <c r="Q1" s="329">
        <v>630</v>
      </c>
      <c r="R1" s="328">
        <v>1</v>
      </c>
    </row>
    <row r="2" spans="1:18" ht="25.5" customHeight="1">
      <c r="A2" s="539" t="str">
        <f>'YARIŞMA BİLGİLERİ'!A14:K14</f>
        <v>Kulüplerarası Gençler Atletizm Ligi Final Yarışmaları</v>
      </c>
      <c r="B2" s="539"/>
      <c r="C2" s="539"/>
      <c r="D2" s="539"/>
      <c r="E2" s="539"/>
      <c r="F2" s="539"/>
      <c r="G2" s="539"/>
      <c r="H2" s="539"/>
      <c r="I2" s="539"/>
      <c r="J2" s="539"/>
      <c r="K2" s="539"/>
      <c r="L2" s="539"/>
      <c r="M2" s="539"/>
      <c r="N2" s="539"/>
      <c r="O2" s="539"/>
      <c r="P2" s="539"/>
      <c r="Q2" s="329">
        <v>650</v>
      </c>
      <c r="R2" s="328">
        <v>2</v>
      </c>
    </row>
    <row r="3" spans="1:19" s="3" customFormat="1" ht="27" customHeight="1">
      <c r="A3" s="528" t="s">
        <v>77</v>
      </c>
      <c r="B3" s="528"/>
      <c r="C3" s="528"/>
      <c r="D3" s="529" t="s">
        <v>304</v>
      </c>
      <c r="E3" s="529"/>
      <c r="F3" s="188"/>
      <c r="G3" s="244"/>
      <c r="H3" s="229"/>
      <c r="I3" s="188"/>
      <c r="J3" s="188"/>
      <c r="K3" s="188"/>
      <c r="L3" s="188" t="s">
        <v>364</v>
      </c>
      <c r="M3" s="540" t="s">
        <v>450</v>
      </c>
      <c r="N3" s="540"/>
      <c r="O3" s="540"/>
      <c r="P3" s="540"/>
      <c r="Q3" s="329">
        <v>660</v>
      </c>
      <c r="R3" s="328">
        <v>3</v>
      </c>
      <c r="S3" s="328"/>
    </row>
    <row r="4" spans="1:19" s="3" customFormat="1" ht="17.25" customHeight="1">
      <c r="A4" s="532" t="s">
        <v>78</v>
      </c>
      <c r="B4" s="532"/>
      <c r="C4" s="532"/>
      <c r="D4" s="531" t="s">
        <v>488</v>
      </c>
      <c r="E4" s="531"/>
      <c r="F4" s="98"/>
      <c r="G4" s="230"/>
      <c r="H4" s="230"/>
      <c r="I4" s="190"/>
      <c r="J4" s="190"/>
      <c r="K4" s="538" t="s">
        <v>76</v>
      </c>
      <c r="L4" s="538"/>
      <c r="M4" s="541" t="s">
        <v>473</v>
      </c>
      <c r="N4" s="541"/>
      <c r="O4" s="541"/>
      <c r="P4" s="337"/>
      <c r="Q4" s="329">
        <v>670</v>
      </c>
      <c r="R4" s="328">
        <v>4</v>
      </c>
      <c r="S4" s="328"/>
    </row>
    <row r="5" spans="1:18" ht="21" customHeight="1">
      <c r="A5" s="4"/>
      <c r="B5" s="4"/>
      <c r="C5" s="4"/>
      <c r="D5" s="8"/>
      <c r="E5" s="5"/>
      <c r="F5" s="6"/>
      <c r="G5" s="7"/>
      <c r="H5" s="7"/>
      <c r="I5" s="7"/>
      <c r="J5" s="7"/>
      <c r="K5" s="7"/>
      <c r="L5" s="7"/>
      <c r="M5" s="7"/>
      <c r="N5" s="503">
        <v>41506.80324201389</v>
      </c>
      <c r="O5" s="503"/>
      <c r="P5" s="341"/>
      <c r="Q5" s="329">
        <v>680</v>
      </c>
      <c r="R5" s="328">
        <v>5</v>
      </c>
    </row>
    <row r="6" spans="1:18" ht="15.75">
      <c r="A6" s="530" t="s">
        <v>6</v>
      </c>
      <c r="B6" s="530"/>
      <c r="C6" s="537" t="s">
        <v>61</v>
      </c>
      <c r="D6" s="537" t="s">
        <v>80</v>
      </c>
      <c r="E6" s="530" t="s">
        <v>7</v>
      </c>
      <c r="F6" s="530" t="s">
        <v>444</v>
      </c>
      <c r="G6" s="534" t="s">
        <v>29</v>
      </c>
      <c r="H6" s="534"/>
      <c r="I6" s="534"/>
      <c r="J6" s="534"/>
      <c r="K6" s="534"/>
      <c r="L6" s="534"/>
      <c r="M6" s="534"/>
      <c r="N6" s="533" t="s">
        <v>8</v>
      </c>
      <c r="O6" s="533" t="s">
        <v>101</v>
      </c>
      <c r="P6" s="533" t="s">
        <v>357</v>
      </c>
      <c r="Q6" s="329">
        <v>690</v>
      </c>
      <c r="R6" s="328">
        <v>6</v>
      </c>
    </row>
    <row r="7" spans="1:18" ht="24.75" customHeight="1">
      <c r="A7" s="530"/>
      <c r="B7" s="530"/>
      <c r="C7" s="537"/>
      <c r="D7" s="537"/>
      <c r="E7" s="530"/>
      <c r="F7" s="530"/>
      <c r="G7" s="256">
        <v>1</v>
      </c>
      <c r="H7" s="256">
        <v>2</v>
      </c>
      <c r="I7" s="256">
        <v>3</v>
      </c>
      <c r="J7" s="316" t="s">
        <v>354</v>
      </c>
      <c r="K7" s="315">
        <v>4</v>
      </c>
      <c r="L7" s="315">
        <v>5</v>
      </c>
      <c r="M7" s="256">
        <v>6</v>
      </c>
      <c r="N7" s="533"/>
      <c r="O7" s="533"/>
      <c r="P7" s="533"/>
      <c r="Q7" s="329">
        <v>700</v>
      </c>
      <c r="R7" s="328">
        <v>7</v>
      </c>
    </row>
    <row r="8" spans="1:19" s="89" customFormat="1" ht="56.25" customHeight="1">
      <c r="A8" s="99">
        <v>1</v>
      </c>
      <c r="B8" s="100" t="s">
        <v>336</v>
      </c>
      <c r="C8" s="331">
        <v>1</v>
      </c>
      <c r="D8" s="101">
        <v>34396</v>
      </c>
      <c r="E8" s="186" t="s">
        <v>508</v>
      </c>
      <c r="F8" s="186" t="s">
        <v>445</v>
      </c>
      <c r="G8" s="170">
        <v>1164</v>
      </c>
      <c r="H8" s="170">
        <v>1240</v>
      </c>
      <c r="I8" s="170" t="s">
        <v>629</v>
      </c>
      <c r="J8" s="170">
        <v>1240</v>
      </c>
      <c r="K8" s="170">
        <v>1240</v>
      </c>
      <c r="L8" s="170">
        <v>1227</v>
      </c>
      <c r="M8" s="170" t="s">
        <v>629</v>
      </c>
      <c r="N8" s="408">
        <v>1240</v>
      </c>
      <c r="O8" s="331">
        <v>8</v>
      </c>
      <c r="P8" s="344" t="s">
        <v>637</v>
      </c>
      <c r="Q8" s="329">
        <v>710</v>
      </c>
      <c r="R8" s="328">
        <v>8</v>
      </c>
      <c r="S8" s="94"/>
    </row>
    <row r="9" spans="1:19" s="89" customFormat="1" ht="56.25" customHeight="1">
      <c r="A9" s="99">
        <v>2</v>
      </c>
      <c r="B9" s="100" t="s">
        <v>334</v>
      </c>
      <c r="C9" s="331">
        <v>38</v>
      </c>
      <c r="D9" s="101">
        <v>34844</v>
      </c>
      <c r="E9" s="186" t="s">
        <v>548</v>
      </c>
      <c r="F9" s="186" t="s">
        <v>493</v>
      </c>
      <c r="G9" s="170" t="s">
        <v>629</v>
      </c>
      <c r="H9" s="170">
        <v>1200</v>
      </c>
      <c r="I9" s="170">
        <v>1182</v>
      </c>
      <c r="J9" s="170">
        <v>1200</v>
      </c>
      <c r="K9" s="170">
        <v>1224</v>
      </c>
      <c r="L9" s="170">
        <v>1199</v>
      </c>
      <c r="M9" s="170" t="s">
        <v>629</v>
      </c>
      <c r="N9" s="408">
        <v>1224</v>
      </c>
      <c r="O9" s="331">
        <v>7</v>
      </c>
      <c r="P9" s="344" t="s">
        <v>627</v>
      </c>
      <c r="Q9" s="329">
        <v>720</v>
      </c>
      <c r="R9" s="328">
        <v>9</v>
      </c>
      <c r="S9" s="94"/>
    </row>
    <row r="10" spans="1:19" s="89" customFormat="1" ht="56.25" customHeight="1">
      <c r="A10" s="99">
        <v>3</v>
      </c>
      <c r="B10" s="100" t="s">
        <v>335</v>
      </c>
      <c r="C10" s="331">
        <v>32</v>
      </c>
      <c r="D10" s="101">
        <v>34571</v>
      </c>
      <c r="E10" s="186" t="s">
        <v>533</v>
      </c>
      <c r="F10" s="186" t="s">
        <v>491</v>
      </c>
      <c r="G10" s="170" t="s">
        <v>629</v>
      </c>
      <c r="H10" s="170">
        <v>1208</v>
      </c>
      <c r="I10" s="170" t="s">
        <v>629</v>
      </c>
      <c r="J10" s="170">
        <v>1208</v>
      </c>
      <c r="K10" s="170">
        <v>1196</v>
      </c>
      <c r="L10" s="170">
        <v>1169</v>
      </c>
      <c r="M10" s="170">
        <v>1169</v>
      </c>
      <c r="N10" s="408">
        <v>1208</v>
      </c>
      <c r="O10" s="331">
        <v>6</v>
      </c>
      <c r="P10" s="344" t="s">
        <v>627</v>
      </c>
      <c r="Q10" s="329">
        <v>730</v>
      </c>
      <c r="R10" s="328">
        <v>10</v>
      </c>
      <c r="S10" s="94"/>
    </row>
    <row r="11" spans="1:19" s="89" customFormat="1" ht="56.25" customHeight="1">
      <c r="A11" s="99">
        <v>4</v>
      </c>
      <c r="B11" s="100" t="s">
        <v>332</v>
      </c>
      <c r="C11" s="331">
        <v>67</v>
      </c>
      <c r="D11" s="101">
        <v>34635</v>
      </c>
      <c r="E11" s="186" t="s">
        <v>579</v>
      </c>
      <c r="F11" s="186" t="s">
        <v>574</v>
      </c>
      <c r="G11" s="170" t="s">
        <v>629</v>
      </c>
      <c r="H11" s="170">
        <v>1165</v>
      </c>
      <c r="I11" s="170">
        <v>1173</v>
      </c>
      <c r="J11" s="170">
        <v>1173</v>
      </c>
      <c r="K11" s="170" t="s">
        <v>629</v>
      </c>
      <c r="L11" s="170">
        <v>1174</v>
      </c>
      <c r="M11" s="170" t="s">
        <v>629</v>
      </c>
      <c r="N11" s="408">
        <v>1174</v>
      </c>
      <c r="O11" s="331">
        <v>5</v>
      </c>
      <c r="P11" s="344" t="s">
        <v>635</v>
      </c>
      <c r="Q11" s="329">
        <v>740</v>
      </c>
      <c r="R11" s="328">
        <v>11</v>
      </c>
      <c r="S11" s="94"/>
    </row>
    <row r="12" spans="1:19" s="89" customFormat="1" ht="56.25" customHeight="1">
      <c r="A12" s="99">
        <v>5</v>
      </c>
      <c r="B12" s="100" t="s">
        <v>333</v>
      </c>
      <c r="C12" s="331">
        <v>47</v>
      </c>
      <c r="D12" s="101">
        <v>34608</v>
      </c>
      <c r="E12" s="186" t="s">
        <v>563</v>
      </c>
      <c r="F12" s="186" t="s">
        <v>495</v>
      </c>
      <c r="G12" s="170">
        <v>1086</v>
      </c>
      <c r="H12" s="170">
        <v>1046</v>
      </c>
      <c r="I12" s="170">
        <v>1077</v>
      </c>
      <c r="J12" s="170">
        <v>1086</v>
      </c>
      <c r="K12" s="170">
        <v>1081</v>
      </c>
      <c r="L12" s="170">
        <v>1094</v>
      </c>
      <c r="M12" s="170">
        <v>1060</v>
      </c>
      <c r="N12" s="408">
        <v>1094</v>
      </c>
      <c r="O12" s="331">
        <v>4</v>
      </c>
      <c r="P12" s="344" t="s">
        <v>636</v>
      </c>
      <c r="Q12" s="329">
        <v>750</v>
      </c>
      <c r="R12" s="328">
        <v>12</v>
      </c>
      <c r="S12" s="94"/>
    </row>
    <row r="13" spans="1:19" s="89" customFormat="1" ht="56.25" customHeight="1">
      <c r="A13" s="99">
        <v>6</v>
      </c>
      <c r="B13" s="100" t="s">
        <v>330</v>
      </c>
      <c r="C13" s="331">
        <v>93</v>
      </c>
      <c r="D13" s="101">
        <v>34700</v>
      </c>
      <c r="E13" s="186" t="s">
        <v>604</v>
      </c>
      <c r="F13" s="186" t="s">
        <v>499</v>
      </c>
      <c r="G13" s="170">
        <v>957</v>
      </c>
      <c r="H13" s="170">
        <v>974</v>
      </c>
      <c r="I13" s="170">
        <v>969</v>
      </c>
      <c r="J13" s="170">
        <v>974</v>
      </c>
      <c r="K13" s="170" t="s">
        <v>625</v>
      </c>
      <c r="L13" s="170" t="s">
        <v>625</v>
      </c>
      <c r="M13" s="170" t="s">
        <v>625</v>
      </c>
      <c r="N13" s="408">
        <v>974</v>
      </c>
      <c r="O13" s="331">
        <v>3</v>
      </c>
      <c r="P13" s="344" t="s">
        <v>633</v>
      </c>
      <c r="Q13" s="329">
        <v>760</v>
      </c>
      <c r="R13" s="328">
        <v>13</v>
      </c>
      <c r="S13" s="94"/>
    </row>
    <row r="14" spans="1:19" s="89" customFormat="1" ht="56.25" customHeight="1">
      <c r="A14" s="99">
        <v>7</v>
      </c>
      <c r="B14" s="100" t="s">
        <v>331</v>
      </c>
      <c r="C14" s="331">
        <v>84</v>
      </c>
      <c r="D14" s="101">
        <v>35147</v>
      </c>
      <c r="E14" s="186" t="s">
        <v>593</v>
      </c>
      <c r="F14" s="186" t="s">
        <v>587</v>
      </c>
      <c r="G14" s="170">
        <v>930</v>
      </c>
      <c r="H14" s="170">
        <v>912</v>
      </c>
      <c r="I14" s="170">
        <v>929</v>
      </c>
      <c r="J14" s="170">
        <v>930</v>
      </c>
      <c r="K14" s="170" t="s">
        <v>625</v>
      </c>
      <c r="L14" s="170" t="s">
        <v>625</v>
      </c>
      <c r="M14" s="170" t="s">
        <v>625</v>
      </c>
      <c r="N14" s="408">
        <v>930</v>
      </c>
      <c r="O14" s="331">
        <v>2</v>
      </c>
      <c r="P14" s="344" t="s">
        <v>634</v>
      </c>
      <c r="Q14" s="329">
        <v>770</v>
      </c>
      <c r="R14" s="328">
        <v>14</v>
      </c>
      <c r="S14" s="94"/>
    </row>
    <row r="15" spans="1:19" s="89" customFormat="1" ht="56.25" customHeight="1">
      <c r="A15" s="99">
        <v>8</v>
      </c>
      <c r="B15" s="100" t="s">
        <v>329</v>
      </c>
      <c r="C15" s="331">
        <v>106</v>
      </c>
      <c r="D15" s="101">
        <v>34683</v>
      </c>
      <c r="E15" s="186" t="s">
        <v>615</v>
      </c>
      <c r="F15" s="186" t="s">
        <v>500</v>
      </c>
      <c r="G15" s="170" t="s">
        <v>629</v>
      </c>
      <c r="H15" s="170" t="s">
        <v>629</v>
      </c>
      <c r="I15" s="170" t="s">
        <v>625</v>
      </c>
      <c r="J15" s="170">
        <v>0</v>
      </c>
      <c r="K15" s="170" t="s">
        <v>625</v>
      </c>
      <c r="L15" s="170" t="s">
        <v>625</v>
      </c>
      <c r="M15" s="170" t="s">
        <v>625</v>
      </c>
      <c r="N15" s="408" t="s">
        <v>631</v>
      </c>
      <c r="O15" s="331" t="s">
        <v>625</v>
      </c>
      <c r="P15" s="344"/>
      <c r="Q15" s="329">
        <v>780</v>
      </c>
      <c r="R15" s="328">
        <v>15</v>
      </c>
      <c r="S15" s="94"/>
    </row>
    <row r="16" spans="1:19" s="89" customFormat="1" ht="56.25" customHeight="1">
      <c r="A16" s="99"/>
      <c r="B16" s="100" t="s">
        <v>337</v>
      </c>
      <c r="C16" s="331" t="s">
        <v>639</v>
      </c>
      <c r="D16" s="101" t="s">
        <v>639</v>
      </c>
      <c r="E16" s="186" t="s">
        <v>639</v>
      </c>
      <c r="F16" s="186" t="s">
        <v>639</v>
      </c>
      <c r="G16" s="170"/>
      <c r="H16" s="170"/>
      <c r="I16" s="170"/>
      <c r="J16" s="183">
        <v>0</v>
      </c>
      <c r="K16" s="217"/>
      <c r="L16" s="217"/>
      <c r="M16" s="217"/>
      <c r="N16" s="182">
        <v>0</v>
      </c>
      <c r="O16" s="331"/>
      <c r="P16" s="344"/>
      <c r="Q16" s="329">
        <v>789</v>
      </c>
      <c r="R16" s="328">
        <v>16</v>
      </c>
      <c r="S16" s="94"/>
    </row>
    <row r="17" spans="1:19" s="89" customFormat="1" ht="56.25" customHeight="1">
      <c r="A17" s="99"/>
      <c r="B17" s="100" t="s">
        <v>338</v>
      </c>
      <c r="C17" s="331" t="s">
        <v>639</v>
      </c>
      <c r="D17" s="101" t="s">
        <v>639</v>
      </c>
      <c r="E17" s="186" t="s">
        <v>639</v>
      </c>
      <c r="F17" s="186" t="s">
        <v>639</v>
      </c>
      <c r="G17" s="170"/>
      <c r="H17" s="170"/>
      <c r="I17" s="170"/>
      <c r="J17" s="183">
        <v>0</v>
      </c>
      <c r="K17" s="217"/>
      <c r="L17" s="217"/>
      <c r="M17" s="217"/>
      <c r="N17" s="182">
        <v>0</v>
      </c>
      <c r="O17" s="331"/>
      <c r="P17" s="344"/>
      <c r="Q17" s="329">
        <v>798</v>
      </c>
      <c r="R17" s="328">
        <v>17</v>
      </c>
      <c r="S17" s="94"/>
    </row>
    <row r="18" spans="1:19" s="89" customFormat="1" ht="56.25" customHeight="1">
      <c r="A18" s="99"/>
      <c r="B18" s="100" t="s">
        <v>339</v>
      </c>
      <c r="C18" s="331" t="s">
        <v>639</v>
      </c>
      <c r="D18" s="101" t="s">
        <v>639</v>
      </c>
      <c r="E18" s="186" t="s">
        <v>639</v>
      </c>
      <c r="F18" s="186" t="s">
        <v>639</v>
      </c>
      <c r="G18" s="170"/>
      <c r="H18" s="170"/>
      <c r="I18" s="170"/>
      <c r="J18" s="183">
        <v>0</v>
      </c>
      <c r="K18" s="217"/>
      <c r="L18" s="217"/>
      <c r="M18" s="217"/>
      <c r="N18" s="182">
        <v>0</v>
      </c>
      <c r="O18" s="331"/>
      <c r="P18" s="344"/>
      <c r="Q18" s="329">
        <v>807</v>
      </c>
      <c r="R18" s="328">
        <v>18</v>
      </c>
      <c r="S18" s="94"/>
    </row>
    <row r="19" spans="1:19" s="89" customFormat="1" ht="56.25" customHeight="1">
      <c r="A19" s="99"/>
      <c r="B19" s="100" t="s">
        <v>340</v>
      </c>
      <c r="C19" s="331" t="s">
        <v>639</v>
      </c>
      <c r="D19" s="101" t="s">
        <v>639</v>
      </c>
      <c r="E19" s="186" t="s">
        <v>639</v>
      </c>
      <c r="F19" s="186" t="s">
        <v>639</v>
      </c>
      <c r="G19" s="170"/>
      <c r="H19" s="170"/>
      <c r="I19" s="170"/>
      <c r="J19" s="183">
        <v>0</v>
      </c>
      <c r="K19" s="217"/>
      <c r="L19" s="217"/>
      <c r="M19" s="217"/>
      <c r="N19" s="182">
        <v>0</v>
      </c>
      <c r="O19" s="331"/>
      <c r="P19" s="344"/>
      <c r="Q19" s="329">
        <v>816</v>
      </c>
      <c r="R19" s="328">
        <v>19</v>
      </c>
      <c r="S19" s="94"/>
    </row>
    <row r="20" spans="1:19" s="89" customFormat="1" ht="56.25" customHeight="1">
      <c r="A20" s="99"/>
      <c r="B20" s="100" t="s">
        <v>341</v>
      </c>
      <c r="C20" s="331" t="s">
        <v>639</v>
      </c>
      <c r="D20" s="101" t="s">
        <v>639</v>
      </c>
      <c r="E20" s="186" t="s">
        <v>639</v>
      </c>
      <c r="F20" s="186" t="s">
        <v>639</v>
      </c>
      <c r="G20" s="170"/>
      <c r="H20" s="170"/>
      <c r="I20" s="170"/>
      <c r="J20" s="183">
        <v>0</v>
      </c>
      <c r="K20" s="217"/>
      <c r="L20" s="217"/>
      <c r="M20" s="217"/>
      <c r="N20" s="182">
        <v>0</v>
      </c>
      <c r="O20" s="331"/>
      <c r="P20" s="344"/>
      <c r="Q20" s="329">
        <v>825</v>
      </c>
      <c r="R20" s="328">
        <v>20</v>
      </c>
      <c r="S20" s="94"/>
    </row>
    <row r="21" spans="1:19" s="89" customFormat="1" ht="56.25" customHeight="1">
      <c r="A21" s="99"/>
      <c r="B21" s="100" t="s">
        <v>342</v>
      </c>
      <c r="C21" s="331" t="s">
        <v>639</v>
      </c>
      <c r="D21" s="101" t="s">
        <v>639</v>
      </c>
      <c r="E21" s="186" t="s">
        <v>639</v>
      </c>
      <c r="F21" s="186" t="s">
        <v>639</v>
      </c>
      <c r="G21" s="170"/>
      <c r="H21" s="170"/>
      <c r="I21" s="170"/>
      <c r="J21" s="183">
        <v>0</v>
      </c>
      <c r="K21" s="217"/>
      <c r="L21" s="217"/>
      <c r="M21" s="217"/>
      <c r="N21" s="182">
        <v>0</v>
      </c>
      <c r="O21" s="331"/>
      <c r="P21" s="344"/>
      <c r="Q21" s="329">
        <v>834</v>
      </c>
      <c r="R21" s="328">
        <v>21</v>
      </c>
      <c r="S21" s="94"/>
    </row>
    <row r="22" spans="1:19" s="89" customFormat="1" ht="56.25" customHeight="1">
      <c r="A22" s="99"/>
      <c r="B22" s="100" t="s">
        <v>343</v>
      </c>
      <c r="C22" s="331" t="s">
        <v>639</v>
      </c>
      <c r="D22" s="101" t="s">
        <v>639</v>
      </c>
      <c r="E22" s="186" t="s">
        <v>639</v>
      </c>
      <c r="F22" s="186" t="s">
        <v>639</v>
      </c>
      <c r="G22" s="170"/>
      <c r="H22" s="170"/>
      <c r="I22" s="170"/>
      <c r="J22" s="183">
        <v>0</v>
      </c>
      <c r="K22" s="217"/>
      <c r="L22" s="217"/>
      <c r="M22" s="217"/>
      <c r="N22" s="182">
        <v>0</v>
      </c>
      <c r="O22" s="331"/>
      <c r="P22" s="344"/>
      <c r="Q22" s="329">
        <v>843</v>
      </c>
      <c r="R22" s="328">
        <v>22</v>
      </c>
      <c r="S22" s="94"/>
    </row>
    <row r="23" spans="1:19" s="89" customFormat="1" ht="56.25" customHeight="1">
      <c r="A23" s="99"/>
      <c r="B23" s="100" t="s">
        <v>344</v>
      </c>
      <c r="C23" s="331" t="s">
        <v>639</v>
      </c>
      <c r="D23" s="101" t="s">
        <v>639</v>
      </c>
      <c r="E23" s="186" t="s">
        <v>639</v>
      </c>
      <c r="F23" s="186" t="s">
        <v>639</v>
      </c>
      <c r="G23" s="170"/>
      <c r="H23" s="170"/>
      <c r="I23" s="170"/>
      <c r="J23" s="183">
        <v>0</v>
      </c>
      <c r="K23" s="217"/>
      <c r="L23" s="217"/>
      <c r="M23" s="217"/>
      <c r="N23" s="182">
        <v>0</v>
      </c>
      <c r="O23" s="331"/>
      <c r="P23" s="344"/>
      <c r="Q23" s="329">
        <v>852</v>
      </c>
      <c r="R23" s="328">
        <v>23</v>
      </c>
      <c r="S23" s="94"/>
    </row>
    <row r="24" spans="1:19" s="89" customFormat="1" ht="56.25" customHeight="1">
      <c r="A24" s="99"/>
      <c r="B24" s="100" t="s">
        <v>345</v>
      </c>
      <c r="C24" s="331" t="s">
        <v>639</v>
      </c>
      <c r="D24" s="101" t="s">
        <v>639</v>
      </c>
      <c r="E24" s="186" t="s">
        <v>639</v>
      </c>
      <c r="F24" s="186" t="s">
        <v>639</v>
      </c>
      <c r="G24" s="170"/>
      <c r="H24" s="170"/>
      <c r="I24" s="170"/>
      <c r="J24" s="183">
        <v>0</v>
      </c>
      <c r="K24" s="217"/>
      <c r="L24" s="217"/>
      <c r="M24" s="217"/>
      <c r="N24" s="182">
        <v>0</v>
      </c>
      <c r="O24" s="331"/>
      <c r="P24" s="344"/>
      <c r="Q24" s="329">
        <v>861</v>
      </c>
      <c r="R24" s="328">
        <v>24</v>
      </c>
      <c r="S24" s="94"/>
    </row>
    <row r="25" spans="1:19" s="89" customFormat="1" ht="56.25" customHeight="1">
      <c r="A25" s="99"/>
      <c r="B25" s="100" t="s">
        <v>346</v>
      </c>
      <c r="C25" s="331" t="s">
        <v>639</v>
      </c>
      <c r="D25" s="101" t="s">
        <v>639</v>
      </c>
      <c r="E25" s="186" t="s">
        <v>639</v>
      </c>
      <c r="F25" s="186" t="s">
        <v>639</v>
      </c>
      <c r="G25" s="170"/>
      <c r="H25" s="170"/>
      <c r="I25" s="170"/>
      <c r="J25" s="183">
        <v>0</v>
      </c>
      <c r="K25" s="217"/>
      <c r="L25" s="217"/>
      <c r="M25" s="217"/>
      <c r="N25" s="182">
        <v>0</v>
      </c>
      <c r="O25" s="331"/>
      <c r="P25" s="344"/>
      <c r="Q25" s="329">
        <v>870</v>
      </c>
      <c r="R25" s="328">
        <v>25</v>
      </c>
      <c r="S25" s="94"/>
    </row>
    <row r="26" spans="1:19" s="89" customFormat="1" ht="56.25" customHeight="1">
      <c r="A26" s="99"/>
      <c r="B26" s="100" t="s">
        <v>347</v>
      </c>
      <c r="C26" s="331" t="s">
        <v>639</v>
      </c>
      <c r="D26" s="101" t="s">
        <v>639</v>
      </c>
      <c r="E26" s="186" t="s">
        <v>639</v>
      </c>
      <c r="F26" s="186" t="s">
        <v>639</v>
      </c>
      <c r="G26" s="170"/>
      <c r="H26" s="170"/>
      <c r="I26" s="170"/>
      <c r="J26" s="183">
        <v>0</v>
      </c>
      <c r="K26" s="217"/>
      <c r="L26" s="217"/>
      <c r="M26" s="217"/>
      <c r="N26" s="182">
        <v>0</v>
      </c>
      <c r="O26" s="331"/>
      <c r="P26" s="344"/>
      <c r="Q26" s="329">
        <v>878</v>
      </c>
      <c r="R26" s="328">
        <v>26</v>
      </c>
      <c r="S26" s="94"/>
    </row>
    <row r="27" spans="1:19" s="89" customFormat="1" ht="56.25" customHeight="1">
      <c r="A27" s="99"/>
      <c r="B27" s="100" t="s">
        <v>348</v>
      </c>
      <c r="C27" s="331" t="s">
        <v>639</v>
      </c>
      <c r="D27" s="101" t="s">
        <v>639</v>
      </c>
      <c r="E27" s="186" t="s">
        <v>639</v>
      </c>
      <c r="F27" s="186" t="s">
        <v>639</v>
      </c>
      <c r="G27" s="170"/>
      <c r="H27" s="170"/>
      <c r="I27" s="170"/>
      <c r="J27" s="183">
        <v>0</v>
      </c>
      <c r="K27" s="217"/>
      <c r="L27" s="217"/>
      <c r="M27" s="217"/>
      <c r="N27" s="182">
        <v>0</v>
      </c>
      <c r="O27" s="331"/>
      <c r="P27" s="344"/>
      <c r="Q27" s="329">
        <v>886</v>
      </c>
      <c r="R27" s="328">
        <v>27</v>
      </c>
      <c r="S27" s="94"/>
    </row>
    <row r="28" spans="1:19" s="89" customFormat="1" ht="56.25" customHeight="1">
      <c r="A28" s="99"/>
      <c r="B28" s="100" t="s">
        <v>349</v>
      </c>
      <c r="C28" s="331" t="s">
        <v>639</v>
      </c>
      <c r="D28" s="101" t="s">
        <v>639</v>
      </c>
      <c r="E28" s="186" t="s">
        <v>639</v>
      </c>
      <c r="F28" s="186" t="s">
        <v>639</v>
      </c>
      <c r="G28" s="170"/>
      <c r="H28" s="170"/>
      <c r="I28" s="170"/>
      <c r="J28" s="183">
        <v>0</v>
      </c>
      <c r="K28" s="217"/>
      <c r="L28" s="217"/>
      <c r="M28" s="217"/>
      <c r="N28" s="182">
        <v>0</v>
      </c>
      <c r="O28" s="331"/>
      <c r="P28" s="344"/>
      <c r="Q28" s="329">
        <v>894</v>
      </c>
      <c r="R28" s="328">
        <v>28</v>
      </c>
      <c r="S28" s="94"/>
    </row>
    <row r="29" spans="1:19" s="89" customFormat="1" ht="56.25" customHeight="1">
      <c r="A29" s="99"/>
      <c r="B29" s="100" t="s">
        <v>350</v>
      </c>
      <c r="C29" s="331" t="s">
        <v>639</v>
      </c>
      <c r="D29" s="101" t="s">
        <v>639</v>
      </c>
      <c r="E29" s="186" t="s">
        <v>639</v>
      </c>
      <c r="F29" s="186" t="s">
        <v>639</v>
      </c>
      <c r="G29" s="170"/>
      <c r="H29" s="170"/>
      <c r="I29" s="170"/>
      <c r="J29" s="183">
        <v>0</v>
      </c>
      <c r="K29" s="217"/>
      <c r="L29" s="217"/>
      <c r="M29" s="217"/>
      <c r="N29" s="182">
        <v>0</v>
      </c>
      <c r="O29" s="331"/>
      <c r="P29" s="344"/>
      <c r="Q29" s="329">
        <v>902</v>
      </c>
      <c r="R29" s="328">
        <v>29</v>
      </c>
      <c r="S29" s="94"/>
    </row>
    <row r="30" spans="1:19" s="89" customFormat="1" ht="56.25" customHeight="1">
      <c r="A30" s="99"/>
      <c r="B30" s="100" t="s">
        <v>351</v>
      </c>
      <c r="C30" s="331" t="s">
        <v>639</v>
      </c>
      <c r="D30" s="101" t="s">
        <v>639</v>
      </c>
      <c r="E30" s="186" t="s">
        <v>639</v>
      </c>
      <c r="F30" s="186" t="s">
        <v>639</v>
      </c>
      <c r="G30" s="170"/>
      <c r="H30" s="170"/>
      <c r="I30" s="170"/>
      <c r="J30" s="183">
        <v>0</v>
      </c>
      <c r="K30" s="217"/>
      <c r="L30" s="217"/>
      <c r="M30" s="217"/>
      <c r="N30" s="182">
        <v>0</v>
      </c>
      <c r="O30" s="331"/>
      <c r="P30" s="344"/>
      <c r="Q30" s="329">
        <v>910</v>
      </c>
      <c r="R30" s="328">
        <v>30</v>
      </c>
      <c r="S30" s="94"/>
    </row>
    <row r="31" spans="1:19" s="89" customFormat="1" ht="56.25" customHeight="1">
      <c r="A31" s="99"/>
      <c r="B31" s="100" t="s">
        <v>352</v>
      </c>
      <c r="C31" s="331" t="s">
        <v>639</v>
      </c>
      <c r="D31" s="101" t="s">
        <v>639</v>
      </c>
      <c r="E31" s="186" t="s">
        <v>639</v>
      </c>
      <c r="F31" s="186" t="s">
        <v>639</v>
      </c>
      <c r="G31" s="170"/>
      <c r="H31" s="170"/>
      <c r="I31" s="170"/>
      <c r="J31" s="183">
        <v>0</v>
      </c>
      <c r="K31" s="217"/>
      <c r="L31" s="217"/>
      <c r="M31" s="217"/>
      <c r="N31" s="182">
        <v>0</v>
      </c>
      <c r="O31" s="331"/>
      <c r="P31" s="344"/>
      <c r="Q31" s="329">
        <v>918</v>
      </c>
      <c r="R31" s="328">
        <v>31</v>
      </c>
      <c r="S31" s="94"/>
    </row>
    <row r="32" spans="1:19" s="89" customFormat="1" ht="56.25" customHeight="1">
      <c r="A32" s="99"/>
      <c r="B32" s="100" t="s">
        <v>353</v>
      </c>
      <c r="C32" s="331" t="s">
        <v>639</v>
      </c>
      <c r="D32" s="101" t="s">
        <v>639</v>
      </c>
      <c r="E32" s="186" t="s">
        <v>639</v>
      </c>
      <c r="F32" s="186" t="s">
        <v>639</v>
      </c>
      <c r="G32" s="170"/>
      <c r="H32" s="170"/>
      <c r="I32" s="170"/>
      <c r="J32" s="183">
        <v>0</v>
      </c>
      <c r="K32" s="217"/>
      <c r="L32" s="217"/>
      <c r="M32" s="217"/>
      <c r="N32" s="182">
        <v>0</v>
      </c>
      <c r="O32" s="331"/>
      <c r="P32" s="344"/>
      <c r="Q32" s="329">
        <v>926</v>
      </c>
      <c r="R32" s="328">
        <v>32</v>
      </c>
      <c r="S32" s="94"/>
    </row>
    <row r="33" spans="1:19" s="92" customFormat="1" ht="32.25" customHeight="1">
      <c r="A33" s="90"/>
      <c r="B33" s="90"/>
      <c r="C33" s="354"/>
      <c r="D33" s="91"/>
      <c r="E33" s="90"/>
      <c r="N33" s="93"/>
      <c r="O33" s="90"/>
      <c r="P33" s="90"/>
      <c r="Q33" s="329">
        <v>1046</v>
      </c>
      <c r="R33" s="328">
        <v>48</v>
      </c>
      <c r="S33" s="94"/>
    </row>
    <row r="34" spans="1:19" s="92" customFormat="1" ht="32.25" customHeight="1">
      <c r="A34" s="536" t="s">
        <v>4</v>
      </c>
      <c r="B34" s="536"/>
      <c r="C34" s="536"/>
      <c r="D34" s="536"/>
      <c r="E34" s="94" t="s">
        <v>0</v>
      </c>
      <c r="F34" s="94" t="s">
        <v>1</v>
      </c>
      <c r="G34" s="535" t="s">
        <v>2</v>
      </c>
      <c r="H34" s="535"/>
      <c r="I34" s="535"/>
      <c r="J34" s="535"/>
      <c r="K34" s="535"/>
      <c r="L34" s="535"/>
      <c r="M34" s="535"/>
      <c r="N34" s="535" t="s">
        <v>3</v>
      </c>
      <c r="O34" s="535"/>
      <c r="P34" s="94"/>
      <c r="Q34" s="329">
        <v>1053</v>
      </c>
      <c r="R34" s="328">
        <v>49</v>
      </c>
      <c r="S34" s="94"/>
    </row>
    <row r="35" spans="17:18" ht="12.75">
      <c r="Q35" s="329">
        <v>1060</v>
      </c>
      <c r="R35" s="328">
        <v>50</v>
      </c>
    </row>
    <row r="36" spans="17:18" ht="12.75">
      <c r="Q36" s="329">
        <v>1066</v>
      </c>
      <c r="R36" s="328">
        <v>51</v>
      </c>
    </row>
    <row r="37" spans="17:18" ht="12.75">
      <c r="Q37" s="330">
        <v>1072</v>
      </c>
      <c r="R37" s="94">
        <v>52</v>
      </c>
    </row>
    <row r="38" spans="17:18" ht="12.75">
      <c r="Q38" s="330">
        <v>1078</v>
      </c>
      <c r="R38" s="94">
        <v>53</v>
      </c>
    </row>
    <row r="39" spans="17:18" ht="12.75">
      <c r="Q39" s="330">
        <v>1084</v>
      </c>
      <c r="R39" s="94">
        <v>54</v>
      </c>
    </row>
    <row r="40" spans="17:18" ht="12.75">
      <c r="Q40" s="330">
        <v>1090</v>
      </c>
      <c r="R40" s="94">
        <v>55</v>
      </c>
    </row>
    <row r="41" spans="17:18" ht="12.75">
      <c r="Q41" s="330">
        <v>1096</v>
      </c>
      <c r="R41" s="94">
        <v>56</v>
      </c>
    </row>
    <row r="42" spans="17:18" ht="12.75">
      <c r="Q42" s="330">
        <v>1102</v>
      </c>
      <c r="R42" s="94">
        <v>57</v>
      </c>
    </row>
    <row r="43" spans="17:18" ht="12.75">
      <c r="Q43" s="330">
        <v>1108</v>
      </c>
      <c r="R43" s="94">
        <v>58</v>
      </c>
    </row>
    <row r="44" spans="17:18" ht="12.75">
      <c r="Q44" s="330">
        <v>1114</v>
      </c>
      <c r="R44" s="94">
        <v>59</v>
      </c>
    </row>
    <row r="45" spans="17:18" ht="12.75">
      <c r="Q45" s="330">
        <v>1120</v>
      </c>
      <c r="R45" s="94">
        <v>60</v>
      </c>
    </row>
    <row r="46" spans="17:18" ht="12.75">
      <c r="Q46" s="330">
        <v>1126</v>
      </c>
      <c r="R46" s="94">
        <v>61</v>
      </c>
    </row>
    <row r="47" spans="17:18" ht="12.75">
      <c r="Q47" s="330">
        <v>1132</v>
      </c>
      <c r="R47" s="94">
        <v>62</v>
      </c>
    </row>
    <row r="48" spans="17:18" ht="12.75">
      <c r="Q48" s="330">
        <v>1138</v>
      </c>
      <c r="R48" s="94">
        <v>63</v>
      </c>
    </row>
    <row r="49" spans="17:18" ht="12.75">
      <c r="Q49" s="330">
        <v>1144</v>
      </c>
      <c r="R49" s="94">
        <v>64</v>
      </c>
    </row>
    <row r="50" spans="17:18" ht="12.75">
      <c r="Q50" s="330">
        <v>1150</v>
      </c>
      <c r="R50" s="94">
        <v>65</v>
      </c>
    </row>
    <row r="51" spans="17:18" ht="12.75">
      <c r="Q51" s="330">
        <v>1156</v>
      </c>
      <c r="R51" s="94">
        <v>66</v>
      </c>
    </row>
    <row r="52" spans="17:18" ht="12.75">
      <c r="Q52" s="330">
        <v>1162</v>
      </c>
      <c r="R52" s="94">
        <v>67</v>
      </c>
    </row>
    <row r="53" spans="17:18" ht="12.75">
      <c r="Q53" s="330">
        <v>1168</v>
      </c>
      <c r="R53" s="94">
        <v>68</v>
      </c>
    </row>
    <row r="54" spans="17:18" ht="12.75">
      <c r="Q54" s="330">
        <v>1174</v>
      </c>
      <c r="R54" s="94">
        <v>69</v>
      </c>
    </row>
    <row r="55" spans="17:18" ht="12.75">
      <c r="Q55" s="330">
        <v>1180</v>
      </c>
      <c r="R55" s="94">
        <v>70</v>
      </c>
    </row>
    <row r="56" spans="17:18" ht="12.75">
      <c r="Q56" s="330">
        <v>1186</v>
      </c>
      <c r="R56" s="94">
        <v>71</v>
      </c>
    </row>
    <row r="57" spans="17:18" ht="12.75">
      <c r="Q57" s="330">
        <v>1192</v>
      </c>
      <c r="R57" s="94">
        <v>72</v>
      </c>
    </row>
    <row r="58" spans="17:18" ht="12.75">
      <c r="Q58" s="330">
        <v>1198</v>
      </c>
      <c r="R58" s="94">
        <v>73</v>
      </c>
    </row>
    <row r="59" spans="17:18" ht="12.75">
      <c r="Q59" s="330">
        <v>1204</v>
      </c>
      <c r="R59" s="94">
        <v>74</v>
      </c>
    </row>
    <row r="60" spans="17:18" ht="12.75">
      <c r="Q60" s="330">
        <v>1210</v>
      </c>
      <c r="R60" s="94">
        <v>75</v>
      </c>
    </row>
    <row r="61" spans="17:18" ht="12.75">
      <c r="Q61" s="330">
        <v>1215</v>
      </c>
      <c r="R61" s="94">
        <v>76</v>
      </c>
    </row>
    <row r="62" spans="17:18" ht="12.75">
      <c r="Q62" s="330">
        <v>1220</v>
      </c>
      <c r="R62" s="94">
        <v>77</v>
      </c>
    </row>
    <row r="63" spans="17:18" ht="12.75">
      <c r="Q63" s="330">
        <v>1225</v>
      </c>
      <c r="R63" s="94">
        <v>78</v>
      </c>
    </row>
    <row r="64" spans="17:18" ht="12.75">
      <c r="Q64" s="330">
        <v>1230</v>
      </c>
      <c r="R64" s="94">
        <v>79</v>
      </c>
    </row>
    <row r="65" spans="17:18" ht="12.75">
      <c r="Q65" s="330">
        <v>1235</v>
      </c>
      <c r="R65" s="94">
        <v>80</v>
      </c>
    </row>
    <row r="66" spans="17:18" ht="12.75">
      <c r="Q66" s="330">
        <v>1240</v>
      </c>
      <c r="R66" s="94">
        <v>81</v>
      </c>
    </row>
    <row r="67" spans="17:18" ht="12.75">
      <c r="Q67" s="330">
        <v>1245</v>
      </c>
      <c r="R67" s="94">
        <v>82</v>
      </c>
    </row>
    <row r="68" spans="17:18" ht="12.75">
      <c r="Q68" s="330">
        <v>1250</v>
      </c>
      <c r="R68" s="94">
        <v>83</v>
      </c>
    </row>
    <row r="69" spans="17:18" ht="12.75">
      <c r="Q69" s="330">
        <v>1255</v>
      </c>
      <c r="R69" s="94">
        <v>84</v>
      </c>
    </row>
    <row r="70" spans="17:18" ht="12.75">
      <c r="Q70" s="330">
        <v>1260</v>
      </c>
      <c r="R70" s="94">
        <v>85</v>
      </c>
    </row>
    <row r="71" spans="17:18" ht="12.75">
      <c r="Q71" s="330">
        <v>1265</v>
      </c>
      <c r="R71" s="94">
        <v>86</v>
      </c>
    </row>
    <row r="72" spans="17:18" ht="12.75">
      <c r="Q72" s="330">
        <v>1270</v>
      </c>
      <c r="R72" s="94">
        <v>87</v>
      </c>
    </row>
    <row r="73" spans="17:18" ht="12.75">
      <c r="Q73" s="330">
        <v>1275</v>
      </c>
      <c r="R73" s="94">
        <v>88</v>
      </c>
    </row>
    <row r="74" spans="17:18" ht="12.75">
      <c r="Q74" s="330">
        <v>1280</v>
      </c>
      <c r="R74" s="94">
        <v>89</v>
      </c>
    </row>
    <row r="75" spans="17:18" ht="12.75">
      <c r="Q75" s="330">
        <v>1285</v>
      </c>
      <c r="R75" s="94">
        <v>90</v>
      </c>
    </row>
    <row r="76" spans="17:18" ht="12.75">
      <c r="Q76" s="330">
        <v>1290</v>
      </c>
      <c r="R76" s="94">
        <v>91</v>
      </c>
    </row>
    <row r="77" spans="17:18" ht="12.75">
      <c r="Q77" s="330">
        <v>1295</v>
      </c>
      <c r="R77" s="94">
        <v>92</v>
      </c>
    </row>
    <row r="78" spans="17:18" ht="12.75">
      <c r="Q78" s="330">
        <v>1300</v>
      </c>
      <c r="R78" s="94">
        <v>93</v>
      </c>
    </row>
    <row r="79" spans="17:18" ht="12.75">
      <c r="Q79" s="329">
        <v>1305</v>
      </c>
      <c r="R79" s="328">
        <v>94</v>
      </c>
    </row>
    <row r="80" spans="17:18" ht="12.75">
      <c r="Q80" s="329">
        <v>1310</v>
      </c>
      <c r="R80" s="328">
        <v>95</v>
      </c>
    </row>
    <row r="81" spans="17:18" ht="12.75">
      <c r="Q81" s="329">
        <v>1314</v>
      </c>
      <c r="R81" s="328">
        <v>96</v>
      </c>
    </row>
    <row r="82" spans="17:18" ht="12.75">
      <c r="Q82" s="329">
        <v>1318</v>
      </c>
      <c r="R82" s="328">
        <v>97</v>
      </c>
    </row>
    <row r="83" spans="17:18" ht="12.75">
      <c r="Q83" s="329">
        <v>1322</v>
      </c>
      <c r="R83" s="328">
        <v>98</v>
      </c>
    </row>
    <row r="84" spans="17:18" ht="12.75">
      <c r="Q84" s="329">
        <v>1326</v>
      </c>
      <c r="R84" s="328">
        <v>99</v>
      </c>
    </row>
    <row r="85" spans="17:18" ht="12.75">
      <c r="Q85" s="329">
        <v>1330</v>
      </c>
      <c r="R85" s="328">
        <v>100</v>
      </c>
    </row>
  </sheetData>
  <sheetProtection/>
  <mergeCells count="23">
    <mergeCell ref="A2:P2"/>
    <mergeCell ref="P6:P7"/>
    <mergeCell ref="N5:O5"/>
    <mergeCell ref="M3:P3"/>
    <mergeCell ref="C6:C7"/>
    <mergeCell ref="M4:O4"/>
    <mergeCell ref="O6:O7"/>
    <mergeCell ref="N34:O34"/>
    <mergeCell ref="A34:D34"/>
    <mergeCell ref="D6:D7"/>
    <mergeCell ref="K4:L4"/>
    <mergeCell ref="E6:E7"/>
    <mergeCell ref="G34:M34"/>
    <mergeCell ref="A1:O1"/>
    <mergeCell ref="A3:C3"/>
    <mergeCell ref="D3:E3"/>
    <mergeCell ref="F6:F7"/>
    <mergeCell ref="D4:E4"/>
    <mergeCell ref="A4:C4"/>
    <mergeCell ref="N6:N7"/>
    <mergeCell ref="G6:M6"/>
    <mergeCell ref="A6:A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R84"/>
  <sheetViews>
    <sheetView view="pageBreakPreview" zoomScale="90" zoomScaleSheetLayoutView="90" zoomScalePageLayoutView="0" workbookViewId="0" topLeftCell="A1">
      <selection activeCell="A3" sqref="A3:C3"/>
    </sheetView>
  </sheetViews>
  <sheetFormatPr defaultColWidth="9.140625" defaultRowHeight="12.75"/>
  <cols>
    <col min="1" max="1" width="6.00390625" style="95" customWidth="1"/>
    <col min="2" max="2" width="16.7109375" style="95" hidden="1" customWidth="1"/>
    <col min="3" max="3" width="7.00390625" style="95" customWidth="1"/>
    <col min="4" max="4" width="13.57421875" style="96" customWidth="1"/>
    <col min="5" max="5" width="22.140625" style="95" customWidth="1"/>
    <col min="6" max="6" width="43.57421875" style="2" bestFit="1" customWidth="1"/>
    <col min="7" max="12" width="10.8515625" style="2" customWidth="1"/>
    <col min="13" max="13" width="10.7109375" style="2" customWidth="1"/>
    <col min="14" max="14" width="9.140625" style="97" customWidth="1"/>
    <col min="15" max="15" width="10.28125" style="95" customWidth="1"/>
    <col min="16" max="16" width="10.00390625" style="95" customWidth="1"/>
    <col min="17" max="17" width="9.140625" style="329" hidden="1" customWidth="1"/>
    <col min="18" max="18" width="9.140625" style="328" hidden="1" customWidth="1"/>
    <col min="19" max="16384" width="9.140625" style="2" customWidth="1"/>
  </cols>
  <sheetData>
    <row r="1" spans="1:18" ht="48.75" customHeight="1">
      <c r="A1" s="527" t="str">
        <f>'YARIŞMA BİLGİLERİ'!A2:K2</f>
        <v>Türkiye Atletizm Federasyonu
Trabzon Atletizm İl Temsilciliği</v>
      </c>
      <c r="B1" s="527"/>
      <c r="C1" s="527"/>
      <c r="D1" s="527"/>
      <c r="E1" s="527"/>
      <c r="F1" s="527"/>
      <c r="G1" s="527"/>
      <c r="H1" s="527"/>
      <c r="I1" s="527"/>
      <c r="J1" s="527"/>
      <c r="K1" s="527"/>
      <c r="L1" s="527"/>
      <c r="M1" s="527"/>
      <c r="N1" s="527"/>
      <c r="O1" s="527"/>
      <c r="P1" s="336"/>
      <c r="Q1" s="329">
        <v>330</v>
      </c>
      <c r="R1" s="328">
        <v>1</v>
      </c>
    </row>
    <row r="2" spans="1:18" ht="25.5" customHeight="1">
      <c r="A2" s="539" t="str">
        <f>'YARIŞMA BİLGİLERİ'!A14:K14</f>
        <v>Kulüplerarası Gençler Atletizm Ligi Final Yarışmaları</v>
      </c>
      <c r="B2" s="539"/>
      <c r="C2" s="539"/>
      <c r="D2" s="539"/>
      <c r="E2" s="539"/>
      <c r="F2" s="539"/>
      <c r="G2" s="539"/>
      <c r="H2" s="539"/>
      <c r="I2" s="539"/>
      <c r="J2" s="539"/>
      <c r="K2" s="539"/>
      <c r="L2" s="539"/>
      <c r="M2" s="539"/>
      <c r="N2" s="539"/>
      <c r="O2" s="539"/>
      <c r="P2" s="539"/>
      <c r="Q2" s="329">
        <v>347</v>
      </c>
      <c r="R2" s="328">
        <v>2</v>
      </c>
    </row>
    <row r="3" spans="1:18" s="3" customFormat="1" ht="27" customHeight="1">
      <c r="A3" s="528" t="s">
        <v>77</v>
      </c>
      <c r="B3" s="528"/>
      <c r="C3" s="528"/>
      <c r="D3" s="529" t="s">
        <v>205</v>
      </c>
      <c r="E3" s="529"/>
      <c r="F3" s="185"/>
      <c r="G3" s="542"/>
      <c r="H3" s="542"/>
      <c r="I3" s="188"/>
      <c r="J3" s="188"/>
      <c r="K3" s="188"/>
      <c r="L3" s="255" t="s">
        <v>364</v>
      </c>
      <c r="M3" s="543" t="s">
        <v>463</v>
      </c>
      <c r="N3" s="543"/>
      <c r="O3" s="543"/>
      <c r="P3" s="543"/>
      <c r="Q3" s="329">
        <v>364</v>
      </c>
      <c r="R3" s="328">
        <v>3</v>
      </c>
    </row>
    <row r="4" spans="1:18" s="3" customFormat="1" ht="17.25" customHeight="1">
      <c r="A4" s="532" t="s">
        <v>78</v>
      </c>
      <c r="B4" s="532"/>
      <c r="C4" s="532"/>
      <c r="D4" s="531" t="s">
        <v>488</v>
      </c>
      <c r="E4" s="531"/>
      <c r="F4" s="243" t="s">
        <v>211</v>
      </c>
      <c r="G4" s="192" t="s">
        <v>359</v>
      </c>
      <c r="H4" s="192"/>
      <c r="I4" s="190"/>
      <c r="J4" s="190"/>
      <c r="K4" s="538" t="s">
        <v>76</v>
      </c>
      <c r="L4" s="538"/>
      <c r="M4" s="541" t="s">
        <v>474</v>
      </c>
      <c r="N4" s="541"/>
      <c r="O4" s="541"/>
      <c r="P4" s="337"/>
      <c r="Q4" s="329">
        <v>381</v>
      </c>
      <c r="R4" s="328">
        <v>4</v>
      </c>
    </row>
    <row r="5" spans="1:18" ht="15" customHeight="1">
      <c r="A5" s="4"/>
      <c r="B5" s="4"/>
      <c r="C5" s="4"/>
      <c r="D5" s="8"/>
      <c r="E5" s="5"/>
      <c r="F5" s="6"/>
      <c r="G5" s="7"/>
      <c r="H5" s="7"/>
      <c r="I5" s="7"/>
      <c r="J5" s="7"/>
      <c r="K5" s="7"/>
      <c r="L5" s="7"/>
      <c r="M5" s="7"/>
      <c r="N5" s="503">
        <v>41506.803372222224</v>
      </c>
      <c r="O5" s="503"/>
      <c r="P5" s="341"/>
      <c r="Q5" s="329">
        <v>398</v>
      </c>
      <c r="R5" s="328">
        <v>5</v>
      </c>
    </row>
    <row r="6" spans="1:18" ht="15.75">
      <c r="A6" s="530" t="s">
        <v>6</v>
      </c>
      <c r="B6" s="530"/>
      <c r="C6" s="537" t="s">
        <v>61</v>
      </c>
      <c r="D6" s="537" t="s">
        <v>80</v>
      </c>
      <c r="E6" s="530" t="s">
        <v>7</v>
      </c>
      <c r="F6" s="530" t="s">
        <v>444</v>
      </c>
      <c r="G6" s="534" t="s">
        <v>358</v>
      </c>
      <c r="H6" s="534"/>
      <c r="I6" s="534"/>
      <c r="J6" s="534"/>
      <c r="K6" s="534"/>
      <c r="L6" s="534"/>
      <c r="M6" s="534"/>
      <c r="N6" s="533" t="s">
        <v>8</v>
      </c>
      <c r="O6" s="533" t="s">
        <v>101</v>
      </c>
      <c r="P6" s="533" t="s">
        <v>9</v>
      </c>
      <c r="Q6" s="329">
        <v>415</v>
      </c>
      <c r="R6" s="328">
        <v>6</v>
      </c>
    </row>
    <row r="7" spans="1:18" ht="30" customHeight="1">
      <c r="A7" s="530"/>
      <c r="B7" s="530"/>
      <c r="C7" s="537"/>
      <c r="D7" s="537"/>
      <c r="E7" s="530"/>
      <c r="F7" s="530"/>
      <c r="G7" s="184">
        <v>1</v>
      </c>
      <c r="H7" s="184">
        <v>2</v>
      </c>
      <c r="I7" s="184">
        <v>3</v>
      </c>
      <c r="J7" s="316" t="s">
        <v>354</v>
      </c>
      <c r="K7" s="315">
        <v>4</v>
      </c>
      <c r="L7" s="315">
        <v>5</v>
      </c>
      <c r="M7" s="315">
        <v>6</v>
      </c>
      <c r="N7" s="533"/>
      <c r="O7" s="533"/>
      <c r="P7" s="533"/>
      <c r="Q7" s="329">
        <v>432</v>
      </c>
      <c r="R7" s="328">
        <v>7</v>
      </c>
    </row>
    <row r="8" spans="1:18" s="89" customFormat="1" ht="57.75" customHeight="1">
      <c r="A8" s="99">
        <v>1</v>
      </c>
      <c r="B8" s="100" t="s">
        <v>222</v>
      </c>
      <c r="C8" s="331">
        <v>4</v>
      </c>
      <c r="D8" s="101">
        <v>35120</v>
      </c>
      <c r="E8" s="186" t="s">
        <v>517</v>
      </c>
      <c r="F8" s="186" t="s">
        <v>445</v>
      </c>
      <c r="G8" s="170">
        <v>1590</v>
      </c>
      <c r="H8" s="170" t="s">
        <v>625</v>
      </c>
      <c r="I8" s="170" t="s">
        <v>625</v>
      </c>
      <c r="J8" s="170">
        <v>1590</v>
      </c>
      <c r="K8" s="170" t="s">
        <v>625</v>
      </c>
      <c r="L8" s="170" t="s">
        <v>625</v>
      </c>
      <c r="M8" s="170" t="s">
        <v>625</v>
      </c>
      <c r="N8" s="408">
        <v>1590</v>
      </c>
      <c r="O8" s="331">
        <v>8</v>
      </c>
      <c r="P8" s="344"/>
      <c r="Q8" s="329">
        <v>448</v>
      </c>
      <c r="R8" s="328">
        <v>8</v>
      </c>
    </row>
    <row r="9" spans="1:18" s="89" customFormat="1" ht="57.75" customHeight="1">
      <c r="A9" s="99">
        <v>2</v>
      </c>
      <c r="B9" s="100" t="s">
        <v>221</v>
      </c>
      <c r="C9" s="331">
        <v>31</v>
      </c>
      <c r="D9" s="101">
        <v>34907</v>
      </c>
      <c r="E9" s="186" t="s">
        <v>538</v>
      </c>
      <c r="F9" s="186" t="s">
        <v>491</v>
      </c>
      <c r="G9" s="170">
        <v>1287</v>
      </c>
      <c r="H9" s="170" t="s">
        <v>629</v>
      </c>
      <c r="I9" s="170" t="s">
        <v>629</v>
      </c>
      <c r="J9" s="170">
        <v>1287</v>
      </c>
      <c r="K9" s="170">
        <v>1323</v>
      </c>
      <c r="L9" s="170">
        <v>1377</v>
      </c>
      <c r="M9" s="170" t="s">
        <v>629</v>
      </c>
      <c r="N9" s="408">
        <v>1377</v>
      </c>
      <c r="O9" s="331">
        <v>7</v>
      </c>
      <c r="P9" s="344"/>
      <c r="Q9" s="329">
        <v>464</v>
      </c>
      <c r="R9" s="328">
        <v>9</v>
      </c>
    </row>
    <row r="10" spans="1:18" s="89" customFormat="1" ht="57.75" customHeight="1">
      <c r="A10" s="99">
        <v>3</v>
      </c>
      <c r="B10" s="100" t="s">
        <v>220</v>
      </c>
      <c r="C10" s="331">
        <v>36</v>
      </c>
      <c r="D10" s="101">
        <v>34763</v>
      </c>
      <c r="E10" s="186" t="s">
        <v>551</v>
      </c>
      <c r="F10" s="186" t="s">
        <v>493</v>
      </c>
      <c r="G10" s="170">
        <v>1091</v>
      </c>
      <c r="H10" s="170">
        <v>1102</v>
      </c>
      <c r="I10" s="170" t="s">
        <v>629</v>
      </c>
      <c r="J10" s="170">
        <v>1102</v>
      </c>
      <c r="K10" s="170" t="s">
        <v>629</v>
      </c>
      <c r="L10" s="170">
        <v>1170</v>
      </c>
      <c r="M10" s="170">
        <v>1165</v>
      </c>
      <c r="N10" s="408">
        <v>1170</v>
      </c>
      <c r="O10" s="331">
        <v>6</v>
      </c>
      <c r="P10" s="344"/>
      <c r="Q10" s="329">
        <v>480</v>
      </c>
      <c r="R10" s="328">
        <v>10</v>
      </c>
    </row>
    <row r="11" spans="1:18" s="89" customFormat="1" ht="57.75" customHeight="1">
      <c r="A11" s="99">
        <v>4</v>
      </c>
      <c r="B11" s="100" t="s">
        <v>219</v>
      </c>
      <c r="C11" s="331">
        <v>54</v>
      </c>
      <c r="D11" s="101">
        <v>35619</v>
      </c>
      <c r="E11" s="186" t="s">
        <v>568</v>
      </c>
      <c r="F11" s="186" t="s">
        <v>495</v>
      </c>
      <c r="G11" s="170">
        <v>918</v>
      </c>
      <c r="H11" s="170" t="s">
        <v>629</v>
      </c>
      <c r="I11" s="170" t="s">
        <v>629</v>
      </c>
      <c r="J11" s="170">
        <v>918</v>
      </c>
      <c r="K11" s="170">
        <v>966</v>
      </c>
      <c r="L11" s="170" t="s">
        <v>629</v>
      </c>
      <c r="M11" s="170">
        <v>997</v>
      </c>
      <c r="N11" s="408">
        <v>997</v>
      </c>
      <c r="O11" s="331">
        <v>5</v>
      </c>
      <c r="P11" s="344"/>
      <c r="Q11" s="329">
        <v>496</v>
      </c>
      <c r="R11" s="328">
        <v>11</v>
      </c>
    </row>
    <row r="12" spans="1:18" s="89" customFormat="1" ht="57.75" customHeight="1">
      <c r="A12" s="99">
        <v>5</v>
      </c>
      <c r="B12" s="100" t="s">
        <v>218</v>
      </c>
      <c r="C12" s="331">
        <v>65</v>
      </c>
      <c r="D12" s="101">
        <v>34836</v>
      </c>
      <c r="E12" s="186" t="s">
        <v>581</v>
      </c>
      <c r="F12" s="186" t="s">
        <v>574</v>
      </c>
      <c r="G12" s="170">
        <v>880</v>
      </c>
      <c r="H12" s="170" t="s">
        <v>629</v>
      </c>
      <c r="I12" s="170" t="s">
        <v>629</v>
      </c>
      <c r="J12" s="170">
        <v>880</v>
      </c>
      <c r="K12" s="170">
        <v>852</v>
      </c>
      <c r="L12" s="170">
        <v>849</v>
      </c>
      <c r="M12" s="170" t="s">
        <v>629</v>
      </c>
      <c r="N12" s="408">
        <v>880</v>
      </c>
      <c r="O12" s="331">
        <v>4</v>
      </c>
      <c r="P12" s="344"/>
      <c r="Q12" s="329">
        <v>512</v>
      </c>
      <c r="R12" s="328">
        <v>12</v>
      </c>
    </row>
    <row r="13" spans="1:18" s="89" customFormat="1" ht="57.75" customHeight="1">
      <c r="A13" s="99">
        <v>6</v>
      </c>
      <c r="B13" s="100" t="s">
        <v>215</v>
      </c>
      <c r="C13" s="331">
        <v>98</v>
      </c>
      <c r="D13" s="101">
        <v>35325</v>
      </c>
      <c r="E13" s="186" t="s">
        <v>618</v>
      </c>
      <c r="F13" s="186" t="s">
        <v>500</v>
      </c>
      <c r="G13" s="170">
        <v>814</v>
      </c>
      <c r="H13" s="170">
        <v>839</v>
      </c>
      <c r="I13" s="170" t="s">
        <v>625</v>
      </c>
      <c r="J13" s="170">
        <v>839</v>
      </c>
      <c r="K13" s="170" t="s">
        <v>625</v>
      </c>
      <c r="L13" s="170" t="s">
        <v>625</v>
      </c>
      <c r="M13" s="170" t="s">
        <v>625</v>
      </c>
      <c r="N13" s="408">
        <v>839</v>
      </c>
      <c r="O13" s="331">
        <v>3</v>
      </c>
      <c r="P13" s="344"/>
      <c r="Q13" s="329">
        <v>528</v>
      </c>
      <c r="R13" s="328">
        <v>13</v>
      </c>
    </row>
    <row r="14" spans="1:18" s="89" customFormat="1" ht="57.75" customHeight="1">
      <c r="A14" s="99">
        <v>7</v>
      </c>
      <c r="B14" s="100" t="s">
        <v>216</v>
      </c>
      <c r="C14" s="331">
        <v>95</v>
      </c>
      <c r="D14" s="101">
        <v>35065</v>
      </c>
      <c r="E14" s="186" t="s">
        <v>605</v>
      </c>
      <c r="F14" s="186" t="s">
        <v>499</v>
      </c>
      <c r="G14" s="170">
        <v>750</v>
      </c>
      <c r="H14" s="170" t="s">
        <v>629</v>
      </c>
      <c r="I14" s="170" t="s">
        <v>629</v>
      </c>
      <c r="J14" s="170">
        <v>750</v>
      </c>
      <c r="K14" s="170" t="s">
        <v>629</v>
      </c>
      <c r="L14" s="170">
        <v>666</v>
      </c>
      <c r="M14" s="170" t="s">
        <v>629</v>
      </c>
      <c r="N14" s="408">
        <v>750</v>
      </c>
      <c r="O14" s="331">
        <v>2</v>
      </c>
      <c r="P14" s="344"/>
      <c r="Q14" s="329">
        <v>544</v>
      </c>
      <c r="R14" s="328">
        <v>14</v>
      </c>
    </row>
    <row r="15" spans="1:18" s="89" customFormat="1" ht="57.75" customHeight="1">
      <c r="A15" s="99">
        <v>8</v>
      </c>
      <c r="B15" s="100" t="s">
        <v>217</v>
      </c>
      <c r="C15" s="331">
        <v>77</v>
      </c>
      <c r="D15" s="101">
        <v>34537</v>
      </c>
      <c r="E15" s="186" t="s">
        <v>595</v>
      </c>
      <c r="F15" s="186" t="s">
        <v>587</v>
      </c>
      <c r="G15" s="170" t="s">
        <v>629</v>
      </c>
      <c r="H15" s="170">
        <v>599</v>
      </c>
      <c r="I15" s="170">
        <v>582</v>
      </c>
      <c r="J15" s="170">
        <v>599</v>
      </c>
      <c r="K15" s="170">
        <v>614</v>
      </c>
      <c r="L15" s="170">
        <v>580</v>
      </c>
      <c r="M15" s="170" t="s">
        <v>629</v>
      </c>
      <c r="N15" s="408">
        <v>614</v>
      </c>
      <c r="O15" s="331">
        <v>1</v>
      </c>
      <c r="P15" s="344"/>
      <c r="Q15" s="329">
        <v>560</v>
      </c>
      <c r="R15" s="328">
        <v>15</v>
      </c>
    </row>
    <row r="16" spans="1:18" s="89" customFormat="1" ht="57.75" customHeight="1">
      <c r="A16" s="99"/>
      <c r="B16" s="100" t="s">
        <v>223</v>
      </c>
      <c r="C16" s="331" t="s">
        <v>639</v>
      </c>
      <c r="D16" s="101" t="s">
        <v>639</v>
      </c>
      <c r="E16" s="186" t="s">
        <v>639</v>
      </c>
      <c r="F16" s="186" t="s">
        <v>639</v>
      </c>
      <c r="G16" s="170"/>
      <c r="H16" s="170"/>
      <c r="I16" s="170"/>
      <c r="J16" s="183">
        <v>0</v>
      </c>
      <c r="K16" s="217"/>
      <c r="L16" s="217"/>
      <c r="M16" s="217"/>
      <c r="N16" s="182">
        <v>0</v>
      </c>
      <c r="O16" s="331"/>
      <c r="P16" s="344"/>
      <c r="Q16" s="329">
        <v>576</v>
      </c>
      <c r="R16" s="328">
        <v>16</v>
      </c>
    </row>
    <row r="17" spans="1:18" s="89" customFormat="1" ht="57.75" customHeight="1">
      <c r="A17" s="99"/>
      <c r="B17" s="100" t="s">
        <v>224</v>
      </c>
      <c r="C17" s="331" t="s">
        <v>639</v>
      </c>
      <c r="D17" s="101" t="s">
        <v>639</v>
      </c>
      <c r="E17" s="186" t="s">
        <v>639</v>
      </c>
      <c r="F17" s="186" t="s">
        <v>639</v>
      </c>
      <c r="G17" s="170"/>
      <c r="H17" s="170"/>
      <c r="I17" s="170"/>
      <c r="J17" s="183">
        <v>0</v>
      </c>
      <c r="K17" s="217"/>
      <c r="L17" s="217"/>
      <c r="M17" s="217"/>
      <c r="N17" s="182">
        <v>0</v>
      </c>
      <c r="O17" s="331"/>
      <c r="P17" s="344"/>
      <c r="Q17" s="329">
        <v>592</v>
      </c>
      <c r="R17" s="328">
        <v>17</v>
      </c>
    </row>
    <row r="18" spans="1:18" s="89" customFormat="1" ht="57.75" customHeight="1">
      <c r="A18" s="99"/>
      <c r="B18" s="100" t="s">
        <v>225</v>
      </c>
      <c r="C18" s="331" t="s">
        <v>639</v>
      </c>
      <c r="D18" s="101" t="s">
        <v>639</v>
      </c>
      <c r="E18" s="186" t="s">
        <v>639</v>
      </c>
      <c r="F18" s="186" t="s">
        <v>639</v>
      </c>
      <c r="G18" s="170"/>
      <c r="H18" s="170"/>
      <c r="I18" s="170"/>
      <c r="J18" s="183">
        <v>0</v>
      </c>
      <c r="K18" s="217"/>
      <c r="L18" s="217"/>
      <c r="M18" s="217"/>
      <c r="N18" s="182">
        <v>0</v>
      </c>
      <c r="O18" s="331"/>
      <c r="P18" s="344"/>
      <c r="Q18" s="329">
        <v>608</v>
      </c>
      <c r="R18" s="328">
        <v>18</v>
      </c>
    </row>
    <row r="19" spans="1:18" s="89" customFormat="1" ht="57.75" customHeight="1">
      <c r="A19" s="99"/>
      <c r="B19" s="100" t="s">
        <v>226</v>
      </c>
      <c r="C19" s="331" t="s">
        <v>639</v>
      </c>
      <c r="D19" s="101" t="s">
        <v>639</v>
      </c>
      <c r="E19" s="186" t="s">
        <v>639</v>
      </c>
      <c r="F19" s="186" t="s">
        <v>639</v>
      </c>
      <c r="G19" s="170"/>
      <c r="H19" s="170"/>
      <c r="I19" s="170"/>
      <c r="J19" s="183">
        <v>0</v>
      </c>
      <c r="K19" s="217"/>
      <c r="L19" s="217"/>
      <c r="M19" s="217"/>
      <c r="N19" s="182">
        <v>0</v>
      </c>
      <c r="O19" s="331"/>
      <c r="P19" s="344"/>
      <c r="Q19" s="329">
        <v>624</v>
      </c>
      <c r="R19" s="328">
        <v>19</v>
      </c>
    </row>
    <row r="20" spans="1:18" s="89" customFormat="1" ht="57.75" customHeight="1">
      <c r="A20" s="99"/>
      <c r="B20" s="100" t="s">
        <v>227</v>
      </c>
      <c r="C20" s="331" t="s">
        <v>639</v>
      </c>
      <c r="D20" s="101" t="s">
        <v>639</v>
      </c>
      <c r="E20" s="186" t="s">
        <v>639</v>
      </c>
      <c r="F20" s="186" t="s">
        <v>639</v>
      </c>
      <c r="G20" s="170"/>
      <c r="H20" s="170"/>
      <c r="I20" s="170"/>
      <c r="J20" s="183">
        <v>0</v>
      </c>
      <c r="K20" s="217"/>
      <c r="L20" s="217"/>
      <c r="M20" s="217"/>
      <c r="N20" s="182">
        <v>0</v>
      </c>
      <c r="O20" s="331"/>
      <c r="P20" s="344"/>
      <c r="Q20" s="329">
        <v>640</v>
      </c>
      <c r="R20" s="328">
        <v>20</v>
      </c>
    </row>
    <row r="21" spans="1:18" s="89" customFormat="1" ht="57.75" customHeight="1">
      <c r="A21" s="99"/>
      <c r="B21" s="100" t="s">
        <v>228</v>
      </c>
      <c r="C21" s="331" t="s">
        <v>639</v>
      </c>
      <c r="D21" s="101" t="s">
        <v>639</v>
      </c>
      <c r="E21" s="186" t="s">
        <v>639</v>
      </c>
      <c r="F21" s="186" t="s">
        <v>639</v>
      </c>
      <c r="G21" s="170"/>
      <c r="H21" s="170"/>
      <c r="I21" s="170"/>
      <c r="J21" s="183">
        <v>0</v>
      </c>
      <c r="K21" s="217"/>
      <c r="L21" s="217"/>
      <c r="M21" s="217"/>
      <c r="N21" s="182">
        <v>0</v>
      </c>
      <c r="O21" s="331"/>
      <c r="P21" s="344"/>
      <c r="Q21" s="329">
        <v>656</v>
      </c>
      <c r="R21" s="328">
        <v>21</v>
      </c>
    </row>
    <row r="22" spans="1:18" s="89" customFormat="1" ht="57.75" customHeight="1">
      <c r="A22" s="99"/>
      <c r="B22" s="100" t="s">
        <v>229</v>
      </c>
      <c r="C22" s="331" t="s">
        <v>639</v>
      </c>
      <c r="D22" s="101" t="s">
        <v>639</v>
      </c>
      <c r="E22" s="186" t="s">
        <v>639</v>
      </c>
      <c r="F22" s="186" t="s">
        <v>639</v>
      </c>
      <c r="G22" s="170"/>
      <c r="H22" s="170"/>
      <c r="I22" s="170"/>
      <c r="J22" s="183">
        <v>0</v>
      </c>
      <c r="K22" s="217"/>
      <c r="L22" s="217"/>
      <c r="M22" s="217"/>
      <c r="N22" s="182">
        <v>0</v>
      </c>
      <c r="O22" s="331"/>
      <c r="P22" s="344"/>
      <c r="Q22" s="329">
        <v>672</v>
      </c>
      <c r="R22" s="328">
        <v>22</v>
      </c>
    </row>
    <row r="23" spans="1:18" s="89" customFormat="1" ht="57.75" customHeight="1">
      <c r="A23" s="99"/>
      <c r="B23" s="100" t="s">
        <v>230</v>
      </c>
      <c r="C23" s="331" t="s">
        <v>639</v>
      </c>
      <c r="D23" s="101" t="s">
        <v>639</v>
      </c>
      <c r="E23" s="186" t="s">
        <v>639</v>
      </c>
      <c r="F23" s="186" t="s">
        <v>639</v>
      </c>
      <c r="G23" s="170"/>
      <c r="H23" s="170"/>
      <c r="I23" s="170"/>
      <c r="J23" s="183">
        <v>0</v>
      </c>
      <c r="K23" s="217"/>
      <c r="L23" s="217"/>
      <c r="M23" s="217"/>
      <c r="N23" s="182">
        <v>0</v>
      </c>
      <c r="O23" s="331"/>
      <c r="P23" s="344"/>
      <c r="Q23" s="329">
        <v>688</v>
      </c>
      <c r="R23" s="328">
        <v>23</v>
      </c>
    </row>
    <row r="24" spans="1:18" s="89" customFormat="1" ht="57.75" customHeight="1">
      <c r="A24" s="99"/>
      <c r="B24" s="100" t="s">
        <v>231</v>
      </c>
      <c r="C24" s="331" t="s">
        <v>639</v>
      </c>
      <c r="D24" s="101" t="s">
        <v>639</v>
      </c>
      <c r="E24" s="186" t="s">
        <v>639</v>
      </c>
      <c r="F24" s="186" t="s">
        <v>639</v>
      </c>
      <c r="G24" s="170"/>
      <c r="H24" s="170"/>
      <c r="I24" s="170"/>
      <c r="J24" s="183">
        <v>0</v>
      </c>
      <c r="K24" s="217"/>
      <c r="L24" s="217"/>
      <c r="M24" s="217"/>
      <c r="N24" s="182">
        <v>0</v>
      </c>
      <c r="O24" s="331"/>
      <c r="P24" s="344"/>
      <c r="Q24" s="329">
        <v>704</v>
      </c>
      <c r="R24" s="328">
        <v>24</v>
      </c>
    </row>
    <row r="25" spans="1:18" s="89" customFormat="1" ht="57.75" customHeight="1">
      <c r="A25" s="99"/>
      <c r="B25" s="100" t="s">
        <v>232</v>
      </c>
      <c r="C25" s="331" t="s">
        <v>639</v>
      </c>
      <c r="D25" s="101" t="s">
        <v>639</v>
      </c>
      <c r="E25" s="186" t="s">
        <v>639</v>
      </c>
      <c r="F25" s="186" t="s">
        <v>639</v>
      </c>
      <c r="G25" s="170"/>
      <c r="H25" s="170"/>
      <c r="I25" s="170"/>
      <c r="J25" s="183">
        <v>0</v>
      </c>
      <c r="K25" s="217"/>
      <c r="L25" s="217"/>
      <c r="M25" s="217"/>
      <c r="N25" s="182">
        <v>0</v>
      </c>
      <c r="O25" s="331"/>
      <c r="P25" s="344"/>
      <c r="Q25" s="329">
        <v>720</v>
      </c>
      <c r="R25" s="328">
        <v>25</v>
      </c>
    </row>
    <row r="26" spans="1:18" s="89" customFormat="1" ht="57.75" customHeight="1">
      <c r="A26" s="99"/>
      <c r="B26" s="100" t="s">
        <v>233</v>
      </c>
      <c r="C26" s="331" t="s">
        <v>639</v>
      </c>
      <c r="D26" s="101" t="s">
        <v>639</v>
      </c>
      <c r="E26" s="186" t="s">
        <v>639</v>
      </c>
      <c r="F26" s="186" t="s">
        <v>639</v>
      </c>
      <c r="G26" s="170"/>
      <c r="H26" s="170"/>
      <c r="I26" s="170"/>
      <c r="J26" s="183">
        <v>0</v>
      </c>
      <c r="K26" s="217"/>
      <c r="L26" s="217"/>
      <c r="M26" s="217"/>
      <c r="N26" s="182">
        <v>0</v>
      </c>
      <c r="O26" s="331"/>
      <c r="P26" s="344"/>
      <c r="Q26" s="329">
        <v>736</v>
      </c>
      <c r="R26" s="328">
        <v>26</v>
      </c>
    </row>
    <row r="27" spans="1:18" s="89" customFormat="1" ht="57.75" customHeight="1">
      <c r="A27" s="99"/>
      <c r="B27" s="100" t="s">
        <v>234</v>
      </c>
      <c r="C27" s="331" t="s">
        <v>639</v>
      </c>
      <c r="D27" s="101" t="s">
        <v>639</v>
      </c>
      <c r="E27" s="186" t="s">
        <v>639</v>
      </c>
      <c r="F27" s="186" t="s">
        <v>639</v>
      </c>
      <c r="G27" s="170"/>
      <c r="H27" s="170"/>
      <c r="I27" s="170"/>
      <c r="J27" s="183">
        <v>0</v>
      </c>
      <c r="K27" s="217"/>
      <c r="L27" s="217"/>
      <c r="M27" s="217"/>
      <c r="N27" s="182">
        <v>0</v>
      </c>
      <c r="O27" s="331"/>
      <c r="P27" s="344"/>
      <c r="Q27" s="329">
        <v>752</v>
      </c>
      <c r="R27" s="328">
        <v>27</v>
      </c>
    </row>
    <row r="28" spans="1:18" s="89" customFormat="1" ht="57.75" customHeight="1">
      <c r="A28" s="99"/>
      <c r="B28" s="100" t="s">
        <v>235</v>
      </c>
      <c r="C28" s="331" t="s">
        <v>639</v>
      </c>
      <c r="D28" s="101" t="s">
        <v>639</v>
      </c>
      <c r="E28" s="186" t="s">
        <v>639</v>
      </c>
      <c r="F28" s="186" t="s">
        <v>639</v>
      </c>
      <c r="G28" s="170"/>
      <c r="H28" s="170"/>
      <c r="I28" s="170"/>
      <c r="J28" s="183">
        <v>0</v>
      </c>
      <c r="K28" s="217"/>
      <c r="L28" s="217"/>
      <c r="M28" s="217"/>
      <c r="N28" s="182">
        <v>0</v>
      </c>
      <c r="O28" s="331"/>
      <c r="P28" s="344"/>
      <c r="Q28" s="329">
        <v>768</v>
      </c>
      <c r="R28" s="328">
        <v>28</v>
      </c>
    </row>
    <row r="29" spans="1:18" s="89" customFormat="1" ht="57.75" customHeight="1">
      <c r="A29" s="99"/>
      <c r="B29" s="100" t="s">
        <v>236</v>
      </c>
      <c r="C29" s="331" t="s">
        <v>639</v>
      </c>
      <c r="D29" s="101" t="s">
        <v>639</v>
      </c>
      <c r="E29" s="186" t="s">
        <v>639</v>
      </c>
      <c r="F29" s="186" t="s">
        <v>639</v>
      </c>
      <c r="G29" s="170"/>
      <c r="H29" s="170"/>
      <c r="I29" s="170"/>
      <c r="J29" s="183">
        <v>0</v>
      </c>
      <c r="K29" s="217"/>
      <c r="L29" s="217"/>
      <c r="M29" s="217"/>
      <c r="N29" s="182">
        <v>0</v>
      </c>
      <c r="O29" s="331"/>
      <c r="P29" s="344"/>
      <c r="Q29" s="329">
        <v>784</v>
      </c>
      <c r="R29" s="328">
        <v>29</v>
      </c>
    </row>
    <row r="30" spans="1:18" s="89" customFormat="1" ht="57.75" customHeight="1">
      <c r="A30" s="99"/>
      <c r="B30" s="100" t="s">
        <v>237</v>
      </c>
      <c r="C30" s="331" t="s">
        <v>639</v>
      </c>
      <c r="D30" s="101" t="s">
        <v>639</v>
      </c>
      <c r="E30" s="186" t="s">
        <v>639</v>
      </c>
      <c r="F30" s="186" t="s">
        <v>639</v>
      </c>
      <c r="G30" s="170"/>
      <c r="H30" s="170"/>
      <c r="I30" s="170"/>
      <c r="J30" s="183">
        <v>0</v>
      </c>
      <c r="K30" s="217"/>
      <c r="L30" s="217"/>
      <c r="M30" s="217"/>
      <c r="N30" s="182">
        <v>0</v>
      </c>
      <c r="O30" s="331"/>
      <c r="P30" s="344"/>
      <c r="Q30" s="329">
        <v>800</v>
      </c>
      <c r="R30" s="328">
        <v>30</v>
      </c>
    </row>
    <row r="31" spans="1:18" s="89" customFormat="1" ht="57.75" customHeight="1">
      <c r="A31" s="99"/>
      <c r="B31" s="100" t="s">
        <v>238</v>
      </c>
      <c r="C31" s="331" t="s">
        <v>639</v>
      </c>
      <c r="D31" s="101" t="s">
        <v>639</v>
      </c>
      <c r="E31" s="186" t="s">
        <v>639</v>
      </c>
      <c r="F31" s="186" t="s">
        <v>639</v>
      </c>
      <c r="G31" s="170"/>
      <c r="H31" s="170"/>
      <c r="I31" s="170"/>
      <c r="J31" s="183">
        <v>0</v>
      </c>
      <c r="K31" s="217"/>
      <c r="L31" s="217"/>
      <c r="M31" s="217"/>
      <c r="N31" s="182">
        <v>0</v>
      </c>
      <c r="O31" s="331"/>
      <c r="P31" s="344"/>
      <c r="Q31" s="329">
        <v>816</v>
      </c>
      <c r="R31" s="328">
        <v>31</v>
      </c>
    </row>
    <row r="32" spans="1:18" s="92" customFormat="1" ht="32.25" customHeight="1">
      <c r="A32" s="90"/>
      <c r="B32" s="90"/>
      <c r="C32" s="90"/>
      <c r="D32" s="91"/>
      <c r="E32" s="90"/>
      <c r="N32" s="93"/>
      <c r="O32" s="90"/>
      <c r="P32" s="90"/>
      <c r="Q32" s="329">
        <v>1075</v>
      </c>
      <c r="R32" s="328">
        <v>48</v>
      </c>
    </row>
    <row r="33" spans="1:18" s="92" customFormat="1" ht="32.25" customHeight="1">
      <c r="A33" s="536" t="s">
        <v>4</v>
      </c>
      <c r="B33" s="536"/>
      <c r="C33" s="536"/>
      <c r="D33" s="536"/>
      <c r="E33" s="94" t="s">
        <v>0</v>
      </c>
      <c r="F33" s="94" t="s">
        <v>1</v>
      </c>
      <c r="G33" s="535" t="s">
        <v>2</v>
      </c>
      <c r="H33" s="535"/>
      <c r="I33" s="535"/>
      <c r="J33" s="535"/>
      <c r="K33" s="535"/>
      <c r="L33" s="535"/>
      <c r="M33" s="535"/>
      <c r="N33" s="535" t="s">
        <v>3</v>
      </c>
      <c r="O33" s="535"/>
      <c r="P33" s="94"/>
      <c r="Q33" s="329">
        <v>1090</v>
      </c>
      <c r="R33" s="328">
        <v>49</v>
      </c>
    </row>
    <row r="34" spans="17:18" ht="12.75">
      <c r="Q34" s="329">
        <v>1105</v>
      </c>
      <c r="R34" s="328">
        <v>50</v>
      </c>
    </row>
    <row r="35" spans="17:18" ht="12.75">
      <c r="Q35" s="329">
        <v>1120</v>
      </c>
      <c r="R35" s="328">
        <v>51</v>
      </c>
    </row>
    <row r="36" spans="17:18" ht="12.75">
      <c r="Q36" s="330">
        <v>1135</v>
      </c>
      <c r="R36" s="94">
        <v>52</v>
      </c>
    </row>
    <row r="37" spans="17:18" ht="12.75">
      <c r="Q37" s="330">
        <v>1150</v>
      </c>
      <c r="R37" s="94">
        <v>53</v>
      </c>
    </row>
    <row r="38" spans="17:18" ht="12.75">
      <c r="Q38" s="330">
        <v>1165</v>
      </c>
      <c r="R38" s="94">
        <v>54</v>
      </c>
    </row>
    <row r="39" spans="17:18" ht="12.75">
      <c r="Q39" s="330">
        <v>1180</v>
      </c>
      <c r="R39" s="94">
        <v>55</v>
      </c>
    </row>
    <row r="40" spans="17:18" ht="12.75">
      <c r="Q40" s="330">
        <v>1195</v>
      </c>
      <c r="R40" s="94">
        <v>56</v>
      </c>
    </row>
    <row r="41" spans="17:18" ht="12.75">
      <c r="Q41" s="330">
        <v>1210</v>
      </c>
      <c r="R41" s="94">
        <v>57</v>
      </c>
    </row>
    <row r="42" spans="17:18" ht="12.75">
      <c r="Q42" s="330">
        <v>1225</v>
      </c>
      <c r="R42" s="94">
        <v>58</v>
      </c>
    </row>
    <row r="43" spans="17:18" ht="12.75">
      <c r="Q43" s="330">
        <v>1240</v>
      </c>
      <c r="R43" s="94">
        <v>59</v>
      </c>
    </row>
    <row r="44" spans="17:18" ht="12.75">
      <c r="Q44" s="330">
        <v>1255</v>
      </c>
      <c r="R44" s="94">
        <v>60</v>
      </c>
    </row>
    <row r="45" spans="17:18" ht="12.75">
      <c r="Q45" s="330">
        <v>1270</v>
      </c>
      <c r="R45" s="94">
        <v>61</v>
      </c>
    </row>
    <row r="46" spans="17:18" ht="12.75">
      <c r="Q46" s="330">
        <v>1285</v>
      </c>
      <c r="R46" s="94">
        <v>62</v>
      </c>
    </row>
    <row r="47" spans="17:18" ht="12.75">
      <c r="Q47" s="330">
        <v>1300</v>
      </c>
      <c r="R47" s="94">
        <v>63</v>
      </c>
    </row>
    <row r="48" spans="17:18" ht="12.75">
      <c r="Q48" s="330">
        <v>1315</v>
      </c>
      <c r="R48" s="94">
        <v>64</v>
      </c>
    </row>
    <row r="49" spans="17:18" ht="12.75">
      <c r="Q49" s="330">
        <v>1330</v>
      </c>
      <c r="R49" s="94">
        <v>65</v>
      </c>
    </row>
    <row r="50" spans="17:18" ht="12.75">
      <c r="Q50" s="330">
        <v>1345</v>
      </c>
      <c r="R50" s="94">
        <v>66</v>
      </c>
    </row>
    <row r="51" spans="17:18" ht="12.75">
      <c r="Q51" s="330">
        <v>1360</v>
      </c>
      <c r="R51" s="94">
        <v>67</v>
      </c>
    </row>
    <row r="52" spans="17:18" ht="12.75">
      <c r="Q52" s="330">
        <v>1375</v>
      </c>
      <c r="R52" s="94">
        <v>68</v>
      </c>
    </row>
    <row r="53" spans="17:18" ht="12.75">
      <c r="Q53" s="330">
        <v>1390</v>
      </c>
      <c r="R53" s="94">
        <v>69</v>
      </c>
    </row>
    <row r="54" spans="17:18" ht="12.75">
      <c r="Q54" s="330">
        <v>1405</v>
      </c>
      <c r="R54" s="94">
        <v>70</v>
      </c>
    </row>
    <row r="55" spans="17:18" ht="12.75">
      <c r="Q55" s="330">
        <v>1420</v>
      </c>
      <c r="R55" s="94">
        <v>71</v>
      </c>
    </row>
    <row r="56" spans="17:18" ht="12.75">
      <c r="Q56" s="330">
        <v>1435</v>
      </c>
      <c r="R56" s="94">
        <v>72</v>
      </c>
    </row>
    <row r="57" spans="17:18" ht="12.75">
      <c r="Q57" s="330">
        <v>1450</v>
      </c>
      <c r="R57" s="94">
        <v>73</v>
      </c>
    </row>
    <row r="58" spans="17:18" ht="12.75">
      <c r="Q58" s="330">
        <v>1465</v>
      </c>
      <c r="R58" s="94">
        <v>74</v>
      </c>
    </row>
    <row r="59" spans="17:18" ht="12.75">
      <c r="Q59" s="330">
        <v>1480</v>
      </c>
      <c r="R59" s="94">
        <v>75</v>
      </c>
    </row>
    <row r="60" spans="17:18" ht="12.75">
      <c r="Q60" s="330">
        <v>1495</v>
      </c>
      <c r="R60" s="94">
        <v>76</v>
      </c>
    </row>
    <row r="61" spans="17:18" ht="12.75">
      <c r="Q61" s="330">
        <v>1510</v>
      </c>
      <c r="R61" s="94">
        <v>77</v>
      </c>
    </row>
    <row r="62" spans="17:18" ht="12.75">
      <c r="Q62" s="330">
        <v>1525</v>
      </c>
      <c r="R62" s="94">
        <v>78</v>
      </c>
    </row>
    <row r="63" spans="17:18" ht="12.75">
      <c r="Q63" s="330">
        <v>1540</v>
      </c>
      <c r="R63" s="94">
        <v>79</v>
      </c>
    </row>
    <row r="64" spans="17:18" ht="12.75">
      <c r="Q64" s="330">
        <v>1555</v>
      </c>
      <c r="R64" s="94">
        <v>80</v>
      </c>
    </row>
    <row r="65" spans="17:18" ht="12.75">
      <c r="Q65" s="330">
        <v>1570</v>
      </c>
      <c r="R65" s="94">
        <v>81</v>
      </c>
    </row>
    <row r="66" spans="17:18" ht="12.75">
      <c r="Q66" s="330">
        <v>1585</v>
      </c>
      <c r="R66" s="94">
        <v>82</v>
      </c>
    </row>
    <row r="67" spans="17:18" ht="12.75">
      <c r="Q67" s="330">
        <v>1600</v>
      </c>
      <c r="R67" s="94">
        <v>83</v>
      </c>
    </row>
    <row r="68" spans="17:18" ht="12.75">
      <c r="Q68" s="330">
        <v>1615</v>
      </c>
      <c r="R68" s="94">
        <v>84</v>
      </c>
    </row>
    <row r="69" spans="17:18" ht="12.75">
      <c r="Q69" s="330">
        <v>1630</v>
      </c>
      <c r="R69" s="94">
        <v>85</v>
      </c>
    </row>
    <row r="70" spans="17:18" ht="12.75">
      <c r="Q70" s="330">
        <v>1645</v>
      </c>
      <c r="R70" s="94">
        <v>86</v>
      </c>
    </row>
    <row r="71" spans="17:18" ht="12.75">
      <c r="Q71" s="330">
        <v>1660</v>
      </c>
      <c r="R71" s="94">
        <v>87</v>
      </c>
    </row>
    <row r="72" spans="17:18" ht="12.75">
      <c r="Q72" s="330">
        <v>1675</v>
      </c>
      <c r="R72" s="94">
        <v>88</v>
      </c>
    </row>
    <row r="73" spans="17:18" ht="12.75">
      <c r="Q73" s="330">
        <v>1690</v>
      </c>
      <c r="R73" s="94">
        <v>89</v>
      </c>
    </row>
    <row r="74" spans="17:18" ht="12.75">
      <c r="Q74" s="330">
        <v>1705</v>
      </c>
      <c r="R74" s="94">
        <v>90</v>
      </c>
    </row>
    <row r="75" spans="17:18" ht="12.75">
      <c r="Q75" s="330">
        <v>1720</v>
      </c>
      <c r="R75" s="94">
        <v>91</v>
      </c>
    </row>
    <row r="76" spans="17:18" ht="12.75">
      <c r="Q76" s="330">
        <v>1735</v>
      </c>
      <c r="R76" s="94">
        <v>92</v>
      </c>
    </row>
    <row r="77" spans="17:18" ht="12.75">
      <c r="Q77" s="330">
        <v>1750</v>
      </c>
      <c r="R77" s="94">
        <v>93</v>
      </c>
    </row>
    <row r="78" spans="17:18" ht="12.75">
      <c r="Q78" s="329">
        <v>1765</v>
      </c>
      <c r="R78" s="328">
        <v>94</v>
      </c>
    </row>
    <row r="79" spans="17:18" ht="12.75">
      <c r="Q79" s="329">
        <v>1780</v>
      </c>
      <c r="R79" s="328">
        <v>95</v>
      </c>
    </row>
    <row r="80" spans="17:18" ht="12.75">
      <c r="Q80" s="329">
        <v>1794</v>
      </c>
      <c r="R80" s="328">
        <v>96</v>
      </c>
    </row>
    <row r="81" spans="17:18" ht="12.75">
      <c r="Q81" s="329">
        <v>1808</v>
      </c>
      <c r="R81" s="328">
        <v>97</v>
      </c>
    </row>
    <row r="82" spans="17:18" ht="12.75">
      <c r="Q82" s="329">
        <v>1822</v>
      </c>
      <c r="R82" s="328">
        <v>98</v>
      </c>
    </row>
    <row r="83" spans="17:18" ht="12.75">
      <c r="Q83" s="329">
        <v>1836</v>
      </c>
      <c r="R83" s="328">
        <v>99</v>
      </c>
    </row>
    <row r="84" spans="17:18" ht="12.75">
      <c r="Q84" s="329">
        <v>1850</v>
      </c>
      <c r="R84" s="328">
        <v>100</v>
      </c>
    </row>
  </sheetData>
  <sheetProtection/>
  <mergeCells count="24">
    <mergeCell ref="G3:H3"/>
    <mergeCell ref="A1:O1"/>
    <mergeCell ref="A3:C3"/>
    <mergeCell ref="D3:E3"/>
    <mergeCell ref="A2:P2"/>
    <mergeCell ref="A4:C4"/>
    <mergeCell ref="K4:L4"/>
    <mergeCell ref="M3:P3"/>
    <mergeCell ref="A33:D33"/>
    <mergeCell ref="G33:M33"/>
    <mergeCell ref="N33:O33"/>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R85"/>
  <sheetViews>
    <sheetView view="pageBreakPreview" zoomScale="70" zoomScaleSheetLayoutView="70" zoomScalePageLayoutView="0" workbookViewId="0" topLeftCell="A1">
      <selection activeCell="A3" sqref="A3:C3"/>
    </sheetView>
  </sheetViews>
  <sheetFormatPr defaultColWidth="9.140625" defaultRowHeight="12.75"/>
  <cols>
    <col min="1" max="1" width="6.00390625" style="95" customWidth="1"/>
    <col min="2" max="2" width="16.7109375" style="95" hidden="1" customWidth="1"/>
    <col min="3" max="3" width="7.00390625" style="95" customWidth="1"/>
    <col min="4" max="4" width="13.57421875" style="96" customWidth="1"/>
    <col min="5" max="5" width="17.140625" style="95" bestFit="1" customWidth="1"/>
    <col min="6" max="6" width="43.57421875" style="2" bestFit="1" customWidth="1"/>
    <col min="7" max="12" width="10.8515625" style="2" customWidth="1"/>
    <col min="13" max="13" width="10.7109375" style="2" customWidth="1"/>
    <col min="14" max="14" width="9.140625" style="97" customWidth="1"/>
    <col min="15" max="15" width="10.28125" style="95" customWidth="1"/>
    <col min="16" max="16" width="10.00390625" style="95" customWidth="1"/>
    <col min="17" max="17" width="9.140625" style="329" hidden="1" customWidth="1"/>
    <col min="18" max="18" width="9.140625" style="328" hidden="1" customWidth="1"/>
    <col min="19" max="16384" width="9.140625" style="2" customWidth="1"/>
  </cols>
  <sheetData>
    <row r="1" spans="1:18" ht="48.75" customHeight="1">
      <c r="A1" s="527" t="str">
        <f>'YARIŞMA BİLGİLERİ'!A2:K2</f>
        <v>Türkiye Atletizm Federasyonu
Trabzon Atletizm İl Temsilciliği</v>
      </c>
      <c r="B1" s="527"/>
      <c r="C1" s="527"/>
      <c r="D1" s="527"/>
      <c r="E1" s="527"/>
      <c r="F1" s="527"/>
      <c r="G1" s="527"/>
      <c r="H1" s="527"/>
      <c r="I1" s="527"/>
      <c r="J1" s="527"/>
      <c r="K1" s="527"/>
      <c r="L1" s="527"/>
      <c r="M1" s="527"/>
      <c r="N1" s="527"/>
      <c r="O1" s="527"/>
      <c r="P1" s="358"/>
      <c r="Q1" s="329">
        <v>330</v>
      </c>
      <c r="R1" s="328">
        <v>1</v>
      </c>
    </row>
    <row r="2" spans="1:18" ht="25.5" customHeight="1">
      <c r="A2" s="539" t="str">
        <f>'YARIŞMA BİLGİLERİ'!A14:K14</f>
        <v>Kulüplerarası Gençler Atletizm Ligi Final Yarışmaları</v>
      </c>
      <c r="B2" s="539"/>
      <c r="C2" s="539"/>
      <c r="D2" s="539"/>
      <c r="E2" s="539"/>
      <c r="F2" s="539"/>
      <c r="G2" s="539"/>
      <c r="H2" s="539"/>
      <c r="I2" s="539"/>
      <c r="J2" s="539"/>
      <c r="K2" s="539"/>
      <c r="L2" s="539"/>
      <c r="M2" s="539"/>
      <c r="N2" s="539"/>
      <c r="O2" s="539"/>
      <c r="P2" s="539"/>
      <c r="Q2" s="329">
        <v>347</v>
      </c>
      <c r="R2" s="328">
        <v>2</v>
      </c>
    </row>
    <row r="3" spans="1:18" s="3" customFormat="1" ht="27" customHeight="1">
      <c r="A3" s="528" t="s">
        <v>77</v>
      </c>
      <c r="B3" s="528"/>
      <c r="C3" s="528"/>
      <c r="D3" s="529" t="s">
        <v>360</v>
      </c>
      <c r="E3" s="529"/>
      <c r="F3" s="188"/>
      <c r="G3" s="542"/>
      <c r="H3" s="542"/>
      <c r="I3" s="188"/>
      <c r="J3" s="188"/>
      <c r="K3" s="188"/>
      <c r="L3" s="255" t="s">
        <v>364</v>
      </c>
      <c r="M3" s="543" t="s">
        <v>452</v>
      </c>
      <c r="N3" s="543"/>
      <c r="O3" s="543"/>
      <c r="P3" s="543"/>
      <c r="Q3" s="329">
        <v>364</v>
      </c>
      <c r="R3" s="328">
        <v>3</v>
      </c>
    </row>
    <row r="4" spans="1:18" s="3" customFormat="1" ht="17.25" customHeight="1">
      <c r="A4" s="532" t="s">
        <v>78</v>
      </c>
      <c r="B4" s="532"/>
      <c r="C4" s="532"/>
      <c r="D4" s="531" t="s">
        <v>488</v>
      </c>
      <c r="E4" s="531"/>
      <c r="F4" s="243" t="s">
        <v>211</v>
      </c>
      <c r="G4" s="192" t="s">
        <v>359</v>
      </c>
      <c r="H4" s="192"/>
      <c r="I4" s="361"/>
      <c r="J4" s="361"/>
      <c r="K4" s="538" t="s">
        <v>76</v>
      </c>
      <c r="L4" s="538"/>
      <c r="M4" s="541" t="s">
        <v>477</v>
      </c>
      <c r="N4" s="541"/>
      <c r="O4" s="541"/>
      <c r="P4" s="361"/>
      <c r="Q4" s="329">
        <v>381</v>
      </c>
      <c r="R4" s="328">
        <v>4</v>
      </c>
    </row>
    <row r="5" spans="1:18" ht="15" customHeight="1">
      <c r="A5" s="4"/>
      <c r="B5" s="4"/>
      <c r="C5" s="4"/>
      <c r="D5" s="8"/>
      <c r="E5" s="5"/>
      <c r="F5" s="6"/>
      <c r="G5" s="7"/>
      <c r="H5" s="7"/>
      <c r="I5" s="7"/>
      <c r="J5" s="7"/>
      <c r="K5" s="7"/>
      <c r="L5" s="7"/>
      <c r="M5" s="7"/>
      <c r="N5" s="503">
        <v>41506.80349131944</v>
      </c>
      <c r="O5" s="503"/>
      <c r="P5" s="341"/>
      <c r="Q5" s="329">
        <v>398</v>
      </c>
      <c r="R5" s="328">
        <v>5</v>
      </c>
    </row>
    <row r="6" spans="1:18" ht="15.75">
      <c r="A6" s="530" t="s">
        <v>6</v>
      </c>
      <c r="B6" s="530"/>
      <c r="C6" s="537" t="s">
        <v>61</v>
      </c>
      <c r="D6" s="537" t="s">
        <v>80</v>
      </c>
      <c r="E6" s="530" t="s">
        <v>7</v>
      </c>
      <c r="F6" s="530" t="s">
        <v>444</v>
      </c>
      <c r="G6" s="534" t="s">
        <v>358</v>
      </c>
      <c r="H6" s="534"/>
      <c r="I6" s="534"/>
      <c r="J6" s="534"/>
      <c r="K6" s="534"/>
      <c r="L6" s="534"/>
      <c r="M6" s="534"/>
      <c r="N6" s="533" t="s">
        <v>8</v>
      </c>
      <c r="O6" s="533" t="s">
        <v>101</v>
      </c>
      <c r="P6" s="533" t="s">
        <v>9</v>
      </c>
      <c r="Q6" s="329">
        <v>415</v>
      </c>
      <c r="R6" s="328">
        <v>6</v>
      </c>
    </row>
    <row r="7" spans="1:18" ht="30" customHeight="1">
      <c r="A7" s="530"/>
      <c r="B7" s="530"/>
      <c r="C7" s="537"/>
      <c r="D7" s="537"/>
      <c r="E7" s="530"/>
      <c r="F7" s="530"/>
      <c r="G7" s="360">
        <v>1</v>
      </c>
      <c r="H7" s="360">
        <v>2</v>
      </c>
      <c r="I7" s="360">
        <v>3</v>
      </c>
      <c r="J7" s="359" t="s">
        <v>354</v>
      </c>
      <c r="K7" s="360">
        <v>4</v>
      </c>
      <c r="L7" s="360">
        <v>5</v>
      </c>
      <c r="M7" s="360">
        <v>6</v>
      </c>
      <c r="N7" s="533"/>
      <c r="O7" s="533"/>
      <c r="P7" s="533"/>
      <c r="Q7" s="329">
        <v>432</v>
      </c>
      <c r="R7" s="328">
        <v>7</v>
      </c>
    </row>
    <row r="8" spans="1:18" s="89" customFormat="1" ht="49.5" customHeight="1">
      <c r="A8" s="99">
        <v>1</v>
      </c>
      <c r="B8" s="100" t="s">
        <v>399</v>
      </c>
      <c r="C8" s="331">
        <v>60</v>
      </c>
      <c r="D8" s="101">
        <v>34712</v>
      </c>
      <c r="E8" s="186" t="s">
        <v>569</v>
      </c>
      <c r="F8" s="186" t="s">
        <v>495</v>
      </c>
      <c r="G8" s="170" t="s">
        <v>629</v>
      </c>
      <c r="H8" s="170" t="s">
        <v>629</v>
      </c>
      <c r="I8" s="170" t="s">
        <v>629</v>
      </c>
      <c r="J8" s="170">
        <v>0</v>
      </c>
      <c r="K8" s="170" t="s">
        <v>629</v>
      </c>
      <c r="L8" s="170">
        <v>4954</v>
      </c>
      <c r="M8" s="170" t="s">
        <v>629</v>
      </c>
      <c r="N8" s="408">
        <v>4954</v>
      </c>
      <c r="O8" s="331">
        <v>8</v>
      </c>
      <c r="P8" s="344"/>
      <c r="Q8" s="329">
        <v>448</v>
      </c>
      <c r="R8" s="328">
        <v>8</v>
      </c>
    </row>
    <row r="9" spans="1:18" s="89" customFormat="1" ht="49.5" customHeight="1">
      <c r="A9" s="99">
        <v>2</v>
      </c>
      <c r="B9" s="100" t="s">
        <v>401</v>
      </c>
      <c r="C9" s="331">
        <v>22</v>
      </c>
      <c r="D9" s="101">
        <v>35084</v>
      </c>
      <c r="E9" s="186" t="s">
        <v>539</v>
      </c>
      <c r="F9" s="186" t="s">
        <v>491</v>
      </c>
      <c r="G9" s="170">
        <v>4764</v>
      </c>
      <c r="H9" s="170" t="s">
        <v>625</v>
      </c>
      <c r="I9" s="170" t="s">
        <v>625</v>
      </c>
      <c r="J9" s="170">
        <v>4764</v>
      </c>
      <c r="K9" s="170" t="s">
        <v>625</v>
      </c>
      <c r="L9" s="170" t="s">
        <v>625</v>
      </c>
      <c r="M9" s="170" t="s">
        <v>625</v>
      </c>
      <c r="N9" s="408">
        <v>4764</v>
      </c>
      <c r="O9" s="331">
        <v>7</v>
      </c>
      <c r="P9" s="344"/>
      <c r="Q9" s="329">
        <v>464</v>
      </c>
      <c r="R9" s="328">
        <v>9</v>
      </c>
    </row>
    <row r="10" spans="1:18" s="89" customFormat="1" ht="49.5" customHeight="1">
      <c r="A10" s="99">
        <v>3</v>
      </c>
      <c r="B10" s="100" t="s">
        <v>395</v>
      </c>
      <c r="C10" s="331">
        <v>98</v>
      </c>
      <c r="D10" s="101">
        <v>35325</v>
      </c>
      <c r="E10" s="186" t="s">
        <v>618</v>
      </c>
      <c r="F10" s="186" t="s">
        <v>500</v>
      </c>
      <c r="G10" s="170">
        <v>3989</v>
      </c>
      <c r="H10" s="170">
        <v>4286</v>
      </c>
      <c r="I10" s="170">
        <v>4005</v>
      </c>
      <c r="J10" s="170">
        <v>4286</v>
      </c>
      <c r="K10" s="170">
        <v>4167</v>
      </c>
      <c r="L10" s="170">
        <v>4296</v>
      </c>
      <c r="M10" s="170">
        <v>4126</v>
      </c>
      <c r="N10" s="408">
        <v>4296</v>
      </c>
      <c r="O10" s="331">
        <v>6</v>
      </c>
      <c r="P10" s="344"/>
      <c r="Q10" s="329">
        <v>480</v>
      </c>
      <c r="R10" s="328">
        <v>10</v>
      </c>
    </row>
    <row r="11" spans="1:18" s="89" customFormat="1" ht="49.5" customHeight="1">
      <c r="A11" s="99">
        <v>4</v>
      </c>
      <c r="B11" s="100" t="s">
        <v>402</v>
      </c>
      <c r="C11" s="331">
        <v>8</v>
      </c>
      <c r="D11" s="101">
        <v>35596</v>
      </c>
      <c r="E11" s="186" t="s">
        <v>522</v>
      </c>
      <c r="F11" s="186" t="s">
        <v>445</v>
      </c>
      <c r="G11" s="170" t="s">
        <v>629</v>
      </c>
      <c r="H11" s="170" t="s">
        <v>629</v>
      </c>
      <c r="I11" s="170" t="s">
        <v>629</v>
      </c>
      <c r="J11" s="170">
        <v>0</v>
      </c>
      <c r="K11" s="170">
        <v>4294</v>
      </c>
      <c r="L11" s="170">
        <v>3880</v>
      </c>
      <c r="M11" s="170">
        <v>4012</v>
      </c>
      <c r="N11" s="408">
        <v>4294</v>
      </c>
      <c r="O11" s="331">
        <v>5</v>
      </c>
      <c r="P11" s="344"/>
      <c r="Q11" s="329">
        <v>496</v>
      </c>
      <c r="R11" s="328">
        <v>11</v>
      </c>
    </row>
    <row r="12" spans="1:18" s="89" customFormat="1" ht="49.5" customHeight="1">
      <c r="A12" s="99">
        <v>5</v>
      </c>
      <c r="B12" s="100" t="s">
        <v>398</v>
      </c>
      <c r="C12" s="331">
        <v>71</v>
      </c>
      <c r="D12" s="101">
        <v>35738</v>
      </c>
      <c r="E12" s="186" t="s">
        <v>582</v>
      </c>
      <c r="F12" s="186" t="s">
        <v>574</v>
      </c>
      <c r="G12" s="170">
        <v>3972</v>
      </c>
      <c r="H12" s="170">
        <v>3690</v>
      </c>
      <c r="I12" s="170">
        <v>4251</v>
      </c>
      <c r="J12" s="170">
        <v>4251</v>
      </c>
      <c r="K12" s="170">
        <v>4061</v>
      </c>
      <c r="L12" s="170">
        <v>4210</v>
      </c>
      <c r="M12" s="170">
        <v>4265</v>
      </c>
      <c r="N12" s="408">
        <v>4265</v>
      </c>
      <c r="O12" s="331">
        <v>4</v>
      </c>
      <c r="P12" s="344"/>
      <c r="Q12" s="329">
        <v>512</v>
      </c>
      <c r="R12" s="328">
        <v>12</v>
      </c>
    </row>
    <row r="13" spans="1:18" s="89" customFormat="1" ht="49.5" customHeight="1">
      <c r="A13" s="99">
        <v>6</v>
      </c>
      <c r="B13" s="100" t="s">
        <v>400</v>
      </c>
      <c r="C13" s="331">
        <v>42</v>
      </c>
      <c r="D13" s="101">
        <v>35543</v>
      </c>
      <c r="E13" s="186" t="s">
        <v>553</v>
      </c>
      <c r="F13" s="186" t="s">
        <v>493</v>
      </c>
      <c r="G13" s="170">
        <v>3863</v>
      </c>
      <c r="H13" s="170">
        <v>4015</v>
      </c>
      <c r="I13" s="170">
        <v>3922</v>
      </c>
      <c r="J13" s="170">
        <v>4015</v>
      </c>
      <c r="K13" s="170" t="s">
        <v>629</v>
      </c>
      <c r="L13" s="170">
        <v>3747</v>
      </c>
      <c r="M13" s="170">
        <v>3902</v>
      </c>
      <c r="N13" s="408">
        <v>4015</v>
      </c>
      <c r="O13" s="331">
        <v>3</v>
      </c>
      <c r="P13" s="344"/>
      <c r="Q13" s="329">
        <v>528</v>
      </c>
      <c r="R13" s="328">
        <v>13</v>
      </c>
    </row>
    <row r="14" spans="1:18" s="89" customFormat="1" ht="49.5" customHeight="1">
      <c r="A14" s="99">
        <v>7</v>
      </c>
      <c r="B14" s="100" t="s">
        <v>397</v>
      </c>
      <c r="C14" s="331">
        <v>86</v>
      </c>
      <c r="D14" s="101">
        <v>35383</v>
      </c>
      <c r="E14" s="186" t="s">
        <v>589</v>
      </c>
      <c r="F14" s="186" t="s">
        <v>587</v>
      </c>
      <c r="G14" s="170" t="s">
        <v>629</v>
      </c>
      <c r="H14" s="170" t="s">
        <v>629</v>
      </c>
      <c r="I14" s="170">
        <v>2295</v>
      </c>
      <c r="J14" s="170">
        <v>2295</v>
      </c>
      <c r="K14" s="170">
        <v>2072</v>
      </c>
      <c r="L14" s="170">
        <v>2211</v>
      </c>
      <c r="M14" s="170">
        <v>2188</v>
      </c>
      <c r="N14" s="408">
        <v>2295</v>
      </c>
      <c r="O14" s="331">
        <v>2</v>
      </c>
      <c r="P14" s="344"/>
      <c r="Q14" s="329">
        <v>544</v>
      </c>
      <c r="R14" s="328">
        <v>14</v>
      </c>
    </row>
    <row r="15" spans="1:18" s="89" customFormat="1" ht="49.5" customHeight="1">
      <c r="A15" s="99">
        <v>8</v>
      </c>
      <c r="B15" s="100" t="s">
        <v>396</v>
      </c>
      <c r="C15" s="331">
        <v>88</v>
      </c>
      <c r="D15" s="101">
        <v>34335</v>
      </c>
      <c r="E15" s="186" t="s">
        <v>606</v>
      </c>
      <c r="F15" s="186" t="s">
        <v>499</v>
      </c>
      <c r="G15" s="170">
        <v>1255</v>
      </c>
      <c r="H15" s="170" t="s">
        <v>625</v>
      </c>
      <c r="I15" s="170" t="s">
        <v>625</v>
      </c>
      <c r="J15" s="170">
        <v>1255</v>
      </c>
      <c r="K15" s="170" t="s">
        <v>625</v>
      </c>
      <c r="L15" s="170" t="s">
        <v>625</v>
      </c>
      <c r="M15" s="170" t="s">
        <v>625</v>
      </c>
      <c r="N15" s="408">
        <v>1255</v>
      </c>
      <c r="O15" s="331">
        <v>1</v>
      </c>
      <c r="P15" s="344"/>
      <c r="Q15" s="329">
        <v>560</v>
      </c>
      <c r="R15" s="328">
        <v>15</v>
      </c>
    </row>
    <row r="16" spans="1:18" s="89" customFormat="1" ht="49.5" customHeight="1">
      <c r="A16" s="99"/>
      <c r="B16" s="100" t="s">
        <v>403</v>
      </c>
      <c r="C16" s="331" t="s">
        <v>639</v>
      </c>
      <c r="D16" s="101" t="s">
        <v>639</v>
      </c>
      <c r="E16" s="186" t="s">
        <v>639</v>
      </c>
      <c r="F16" s="186" t="s">
        <v>639</v>
      </c>
      <c r="G16" s="170"/>
      <c r="H16" s="170"/>
      <c r="I16" s="170"/>
      <c r="J16" s="183">
        <v>0</v>
      </c>
      <c r="K16" s="217"/>
      <c r="L16" s="217"/>
      <c r="M16" s="217"/>
      <c r="N16" s="182">
        <v>0</v>
      </c>
      <c r="O16" s="331"/>
      <c r="P16" s="344"/>
      <c r="Q16" s="329">
        <v>576</v>
      </c>
      <c r="R16" s="328">
        <v>16</v>
      </c>
    </row>
    <row r="17" spans="1:18" s="89" customFormat="1" ht="49.5" customHeight="1">
      <c r="A17" s="99"/>
      <c r="B17" s="100" t="s">
        <v>404</v>
      </c>
      <c r="C17" s="331" t="s">
        <v>639</v>
      </c>
      <c r="D17" s="101" t="s">
        <v>639</v>
      </c>
      <c r="E17" s="186" t="s">
        <v>639</v>
      </c>
      <c r="F17" s="186" t="s">
        <v>639</v>
      </c>
      <c r="G17" s="170"/>
      <c r="H17" s="170"/>
      <c r="I17" s="170"/>
      <c r="J17" s="183">
        <v>0</v>
      </c>
      <c r="K17" s="217"/>
      <c r="L17" s="217"/>
      <c r="M17" s="217"/>
      <c r="N17" s="182">
        <v>0</v>
      </c>
      <c r="O17" s="331"/>
      <c r="P17" s="344"/>
      <c r="Q17" s="329">
        <v>592</v>
      </c>
      <c r="R17" s="328">
        <v>17</v>
      </c>
    </row>
    <row r="18" spans="1:18" s="89" customFormat="1" ht="49.5" customHeight="1">
      <c r="A18" s="99"/>
      <c r="B18" s="100" t="s">
        <v>405</v>
      </c>
      <c r="C18" s="331" t="s">
        <v>639</v>
      </c>
      <c r="D18" s="101" t="s">
        <v>639</v>
      </c>
      <c r="E18" s="186" t="s">
        <v>639</v>
      </c>
      <c r="F18" s="186" t="s">
        <v>639</v>
      </c>
      <c r="G18" s="170"/>
      <c r="H18" s="170"/>
      <c r="I18" s="170"/>
      <c r="J18" s="183">
        <v>0</v>
      </c>
      <c r="K18" s="217"/>
      <c r="L18" s="217"/>
      <c r="M18" s="217"/>
      <c r="N18" s="182">
        <v>0</v>
      </c>
      <c r="O18" s="331"/>
      <c r="P18" s="344"/>
      <c r="Q18" s="329">
        <v>608</v>
      </c>
      <c r="R18" s="328">
        <v>18</v>
      </c>
    </row>
    <row r="19" spans="1:18" s="89" customFormat="1" ht="49.5" customHeight="1">
      <c r="A19" s="99"/>
      <c r="B19" s="100" t="s">
        <v>406</v>
      </c>
      <c r="C19" s="331" t="s">
        <v>639</v>
      </c>
      <c r="D19" s="101" t="s">
        <v>639</v>
      </c>
      <c r="E19" s="186" t="s">
        <v>639</v>
      </c>
      <c r="F19" s="186" t="s">
        <v>639</v>
      </c>
      <c r="G19" s="170"/>
      <c r="H19" s="170"/>
      <c r="I19" s="170"/>
      <c r="J19" s="183">
        <v>0</v>
      </c>
      <c r="K19" s="217"/>
      <c r="L19" s="217"/>
      <c r="M19" s="217"/>
      <c r="N19" s="182">
        <v>0</v>
      </c>
      <c r="O19" s="331"/>
      <c r="P19" s="344"/>
      <c r="Q19" s="329">
        <v>624</v>
      </c>
      <c r="R19" s="328">
        <v>19</v>
      </c>
    </row>
    <row r="20" spans="1:18" s="89" customFormat="1" ht="49.5" customHeight="1">
      <c r="A20" s="99"/>
      <c r="B20" s="100" t="s">
        <v>407</v>
      </c>
      <c r="C20" s="331" t="s">
        <v>639</v>
      </c>
      <c r="D20" s="101" t="s">
        <v>639</v>
      </c>
      <c r="E20" s="186" t="s">
        <v>639</v>
      </c>
      <c r="F20" s="186" t="s">
        <v>639</v>
      </c>
      <c r="G20" s="170"/>
      <c r="H20" s="170"/>
      <c r="I20" s="170"/>
      <c r="J20" s="183">
        <v>0</v>
      </c>
      <c r="K20" s="217"/>
      <c r="L20" s="217"/>
      <c r="M20" s="217"/>
      <c r="N20" s="182">
        <v>0</v>
      </c>
      <c r="O20" s="331"/>
      <c r="P20" s="344"/>
      <c r="Q20" s="329">
        <v>640</v>
      </c>
      <c r="R20" s="328">
        <v>20</v>
      </c>
    </row>
    <row r="21" spans="1:18" s="89" customFormat="1" ht="49.5" customHeight="1">
      <c r="A21" s="99"/>
      <c r="B21" s="100" t="s">
        <v>408</v>
      </c>
      <c r="C21" s="331" t="s">
        <v>639</v>
      </c>
      <c r="D21" s="101" t="s">
        <v>639</v>
      </c>
      <c r="E21" s="186" t="s">
        <v>639</v>
      </c>
      <c r="F21" s="186" t="s">
        <v>639</v>
      </c>
      <c r="G21" s="170"/>
      <c r="H21" s="170"/>
      <c r="I21" s="170"/>
      <c r="J21" s="183">
        <v>0</v>
      </c>
      <c r="K21" s="217"/>
      <c r="L21" s="217"/>
      <c r="M21" s="217"/>
      <c r="N21" s="182">
        <v>0</v>
      </c>
      <c r="O21" s="331"/>
      <c r="P21" s="344"/>
      <c r="Q21" s="329">
        <v>656</v>
      </c>
      <c r="R21" s="328">
        <v>21</v>
      </c>
    </row>
    <row r="22" spans="1:18" s="89" customFormat="1" ht="49.5" customHeight="1">
      <c r="A22" s="99"/>
      <c r="B22" s="100" t="s">
        <v>409</v>
      </c>
      <c r="C22" s="331" t="s">
        <v>639</v>
      </c>
      <c r="D22" s="101" t="s">
        <v>639</v>
      </c>
      <c r="E22" s="186" t="s">
        <v>639</v>
      </c>
      <c r="F22" s="186" t="s">
        <v>639</v>
      </c>
      <c r="G22" s="170"/>
      <c r="H22" s="170"/>
      <c r="I22" s="170"/>
      <c r="J22" s="183">
        <v>0</v>
      </c>
      <c r="K22" s="217"/>
      <c r="L22" s="217"/>
      <c r="M22" s="217"/>
      <c r="N22" s="182">
        <v>0</v>
      </c>
      <c r="O22" s="331"/>
      <c r="P22" s="344"/>
      <c r="Q22" s="329">
        <v>672</v>
      </c>
      <c r="R22" s="328">
        <v>22</v>
      </c>
    </row>
    <row r="23" spans="1:18" s="89" customFormat="1" ht="49.5" customHeight="1">
      <c r="A23" s="99"/>
      <c r="B23" s="100" t="s">
        <v>410</v>
      </c>
      <c r="C23" s="331" t="s">
        <v>639</v>
      </c>
      <c r="D23" s="101" t="s">
        <v>639</v>
      </c>
      <c r="E23" s="186" t="s">
        <v>639</v>
      </c>
      <c r="F23" s="186" t="s">
        <v>639</v>
      </c>
      <c r="G23" s="170"/>
      <c r="H23" s="170"/>
      <c r="I23" s="170"/>
      <c r="J23" s="183">
        <v>0</v>
      </c>
      <c r="K23" s="217"/>
      <c r="L23" s="217"/>
      <c r="M23" s="217"/>
      <c r="N23" s="182">
        <v>0</v>
      </c>
      <c r="O23" s="331"/>
      <c r="P23" s="344"/>
      <c r="Q23" s="329">
        <v>688</v>
      </c>
      <c r="R23" s="328">
        <v>23</v>
      </c>
    </row>
    <row r="24" spans="1:18" s="89" customFormat="1" ht="49.5" customHeight="1">
      <c r="A24" s="99"/>
      <c r="B24" s="100" t="s">
        <v>411</v>
      </c>
      <c r="C24" s="331" t="s">
        <v>639</v>
      </c>
      <c r="D24" s="101" t="s">
        <v>639</v>
      </c>
      <c r="E24" s="186" t="s">
        <v>639</v>
      </c>
      <c r="F24" s="186" t="s">
        <v>639</v>
      </c>
      <c r="G24" s="170"/>
      <c r="H24" s="170"/>
      <c r="I24" s="170"/>
      <c r="J24" s="183">
        <v>0</v>
      </c>
      <c r="K24" s="217"/>
      <c r="L24" s="217"/>
      <c r="M24" s="217"/>
      <c r="N24" s="182">
        <v>0</v>
      </c>
      <c r="O24" s="331"/>
      <c r="P24" s="344"/>
      <c r="Q24" s="329">
        <v>704</v>
      </c>
      <c r="R24" s="328">
        <v>24</v>
      </c>
    </row>
    <row r="25" spans="1:18" s="89" customFormat="1" ht="49.5" customHeight="1">
      <c r="A25" s="99"/>
      <c r="B25" s="100" t="s">
        <v>412</v>
      </c>
      <c r="C25" s="331" t="s">
        <v>639</v>
      </c>
      <c r="D25" s="101" t="s">
        <v>639</v>
      </c>
      <c r="E25" s="186" t="s">
        <v>639</v>
      </c>
      <c r="F25" s="186" t="s">
        <v>639</v>
      </c>
      <c r="G25" s="170"/>
      <c r="H25" s="170"/>
      <c r="I25" s="170"/>
      <c r="J25" s="183">
        <v>0</v>
      </c>
      <c r="K25" s="217"/>
      <c r="L25" s="217"/>
      <c r="M25" s="217"/>
      <c r="N25" s="182">
        <v>0</v>
      </c>
      <c r="O25" s="331"/>
      <c r="P25" s="344"/>
      <c r="Q25" s="329">
        <v>720</v>
      </c>
      <c r="R25" s="328">
        <v>25</v>
      </c>
    </row>
    <row r="26" spans="1:18" s="89" customFormat="1" ht="49.5" customHeight="1">
      <c r="A26" s="99"/>
      <c r="B26" s="100" t="s">
        <v>413</v>
      </c>
      <c r="C26" s="331" t="s">
        <v>639</v>
      </c>
      <c r="D26" s="101" t="s">
        <v>639</v>
      </c>
      <c r="E26" s="186" t="s">
        <v>639</v>
      </c>
      <c r="F26" s="186" t="s">
        <v>639</v>
      </c>
      <c r="G26" s="170"/>
      <c r="H26" s="170"/>
      <c r="I26" s="170"/>
      <c r="J26" s="183">
        <v>0</v>
      </c>
      <c r="K26" s="217"/>
      <c r="L26" s="217"/>
      <c r="M26" s="217"/>
      <c r="N26" s="182">
        <v>0</v>
      </c>
      <c r="O26" s="331"/>
      <c r="P26" s="344"/>
      <c r="Q26" s="329">
        <v>736</v>
      </c>
      <c r="R26" s="328">
        <v>26</v>
      </c>
    </row>
    <row r="27" spans="1:18" s="89" customFormat="1" ht="49.5" customHeight="1">
      <c r="A27" s="99"/>
      <c r="B27" s="100" t="s">
        <v>414</v>
      </c>
      <c r="C27" s="331" t="s">
        <v>639</v>
      </c>
      <c r="D27" s="101" t="s">
        <v>639</v>
      </c>
      <c r="E27" s="186" t="s">
        <v>639</v>
      </c>
      <c r="F27" s="186" t="s">
        <v>639</v>
      </c>
      <c r="G27" s="170"/>
      <c r="H27" s="170"/>
      <c r="I27" s="170"/>
      <c r="J27" s="183">
        <v>0</v>
      </c>
      <c r="K27" s="217"/>
      <c r="L27" s="217"/>
      <c r="M27" s="217"/>
      <c r="N27" s="182">
        <v>0</v>
      </c>
      <c r="O27" s="331"/>
      <c r="P27" s="344"/>
      <c r="Q27" s="329">
        <v>752</v>
      </c>
      <c r="R27" s="328">
        <v>27</v>
      </c>
    </row>
    <row r="28" spans="1:18" s="89" customFormat="1" ht="49.5" customHeight="1">
      <c r="A28" s="99"/>
      <c r="B28" s="100" t="s">
        <v>415</v>
      </c>
      <c r="C28" s="331" t="s">
        <v>639</v>
      </c>
      <c r="D28" s="101" t="s">
        <v>639</v>
      </c>
      <c r="E28" s="186" t="s">
        <v>639</v>
      </c>
      <c r="F28" s="186" t="s">
        <v>639</v>
      </c>
      <c r="G28" s="170"/>
      <c r="H28" s="170"/>
      <c r="I28" s="170"/>
      <c r="J28" s="183">
        <v>0</v>
      </c>
      <c r="K28" s="217"/>
      <c r="L28" s="217"/>
      <c r="M28" s="217"/>
      <c r="N28" s="182">
        <v>0</v>
      </c>
      <c r="O28" s="331"/>
      <c r="P28" s="344"/>
      <c r="Q28" s="329">
        <v>768</v>
      </c>
      <c r="R28" s="328">
        <v>28</v>
      </c>
    </row>
    <row r="29" spans="1:18" s="89" customFormat="1" ht="49.5" customHeight="1">
      <c r="A29" s="99"/>
      <c r="B29" s="100" t="s">
        <v>416</v>
      </c>
      <c r="C29" s="331" t="s">
        <v>639</v>
      </c>
      <c r="D29" s="101" t="s">
        <v>639</v>
      </c>
      <c r="E29" s="186" t="s">
        <v>639</v>
      </c>
      <c r="F29" s="186" t="s">
        <v>639</v>
      </c>
      <c r="G29" s="170"/>
      <c r="H29" s="170"/>
      <c r="I29" s="170"/>
      <c r="J29" s="183">
        <v>0</v>
      </c>
      <c r="K29" s="217"/>
      <c r="L29" s="217"/>
      <c r="M29" s="217"/>
      <c r="N29" s="182">
        <v>0</v>
      </c>
      <c r="O29" s="331"/>
      <c r="P29" s="344"/>
      <c r="Q29" s="329">
        <v>784</v>
      </c>
      <c r="R29" s="328">
        <v>29</v>
      </c>
    </row>
    <row r="30" spans="1:18" s="89" customFormat="1" ht="49.5" customHeight="1">
      <c r="A30" s="99"/>
      <c r="B30" s="100" t="s">
        <v>417</v>
      </c>
      <c r="C30" s="331" t="s">
        <v>639</v>
      </c>
      <c r="D30" s="101" t="s">
        <v>639</v>
      </c>
      <c r="E30" s="186" t="s">
        <v>639</v>
      </c>
      <c r="F30" s="186" t="s">
        <v>639</v>
      </c>
      <c r="G30" s="170"/>
      <c r="H30" s="170"/>
      <c r="I30" s="170"/>
      <c r="J30" s="183">
        <v>0</v>
      </c>
      <c r="K30" s="217"/>
      <c r="L30" s="217"/>
      <c r="M30" s="217"/>
      <c r="N30" s="182">
        <v>0</v>
      </c>
      <c r="O30" s="331"/>
      <c r="P30" s="344"/>
      <c r="Q30" s="329">
        <v>800</v>
      </c>
      <c r="R30" s="328">
        <v>30</v>
      </c>
    </row>
    <row r="31" spans="1:18" s="89" customFormat="1" ht="49.5" customHeight="1">
      <c r="A31" s="99"/>
      <c r="B31" s="100" t="s">
        <v>418</v>
      </c>
      <c r="C31" s="331" t="s">
        <v>639</v>
      </c>
      <c r="D31" s="101" t="s">
        <v>639</v>
      </c>
      <c r="E31" s="186" t="s">
        <v>639</v>
      </c>
      <c r="F31" s="186" t="s">
        <v>639</v>
      </c>
      <c r="G31" s="170"/>
      <c r="H31" s="170"/>
      <c r="I31" s="170"/>
      <c r="J31" s="183">
        <v>0</v>
      </c>
      <c r="K31" s="217"/>
      <c r="L31" s="217"/>
      <c r="M31" s="217"/>
      <c r="N31" s="182">
        <v>0</v>
      </c>
      <c r="O31" s="331"/>
      <c r="P31" s="344"/>
      <c r="Q31" s="329">
        <v>816</v>
      </c>
      <c r="R31" s="328">
        <v>31</v>
      </c>
    </row>
    <row r="32" spans="1:18" s="89" customFormat="1" ht="49.5" customHeight="1">
      <c r="A32" s="99"/>
      <c r="B32" s="100" t="s">
        <v>419</v>
      </c>
      <c r="C32" s="331" t="s">
        <v>639</v>
      </c>
      <c r="D32" s="101" t="s">
        <v>639</v>
      </c>
      <c r="E32" s="186" t="s">
        <v>639</v>
      </c>
      <c r="F32" s="186" t="s">
        <v>639</v>
      </c>
      <c r="G32" s="170"/>
      <c r="H32" s="170"/>
      <c r="I32" s="170"/>
      <c r="J32" s="183">
        <v>0</v>
      </c>
      <c r="K32" s="217"/>
      <c r="L32" s="217"/>
      <c r="M32" s="217"/>
      <c r="N32" s="182">
        <v>0</v>
      </c>
      <c r="O32" s="331"/>
      <c r="P32" s="344"/>
      <c r="Q32" s="329">
        <v>832</v>
      </c>
      <c r="R32" s="328">
        <v>32</v>
      </c>
    </row>
    <row r="33" spans="1:18" s="92" customFormat="1" ht="32.25" customHeight="1">
      <c r="A33" s="90"/>
      <c r="B33" s="90"/>
      <c r="C33" s="90"/>
      <c r="D33" s="91"/>
      <c r="E33" s="90"/>
      <c r="N33" s="93"/>
      <c r="O33" s="90"/>
      <c r="P33" s="90"/>
      <c r="Q33" s="329">
        <v>1075</v>
      </c>
      <c r="R33" s="328">
        <v>48</v>
      </c>
    </row>
    <row r="34" spans="1:18" s="92" customFormat="1" ht="32.25" customHeight="1">
      <c r="A34" s="536" t="s">
        <v>4</v>
      </c>
      <c r="B34" s="536"/>
      <c r="C34" s="536"/>
      <c r="D34" s="536"/>
      <c r="E34" s="94" t="s">
        <v>0</v>
      </c>
      <c r="F34" s="94" t="s">
        <v>1</v>
      </c>
      <c r="G34" s="535" t="s">
        <v>2</v>
      </c>
      <c r="H34" s="535"/>
      <c r="I34" s="535"/>
      <c r="J34" s="535"/>
      <c r="K34" s="535"/>
      <c r="L34" s="535"/>
      <c r="M34" s="535"/>
      <c r="N34" s="535" t="s">
        <v>3</v>
      </c>
      <c r="O34" s="535"/>
      <c r="P34" s="94"/>
      <c r="Q34" s="329">
        <v>1090</v>
      </c>
      <c r="R34" s="328">
        <v>49</v>
      </c>
    </row>
    <row r="35" spans="17:18" ht="12.75">
      <c r="Q35" s="329">
        <v>1105</v>
      </c>
      <c r="R35" s="328">
        <v>50</v>
      </c>
    </row>
    <row r="36" spans="17:18" ht="12.75">
      <c r="Q36" s="329">
        <v>1120</v>
      </c>
      <c r="R36" s="328">
        <v>51</v>
      </c>
    </row>
    <row r="37" spans="17:18" ht="12.75">
      <c r="Q37" s="330">
        <v>1135</v>
      </c>
      <c r="R37" s="94">
        <v>52</v>
      </c>
    </row>
    <row r="38" spans="17:18" ht="12.75">
      <c r="Q38" s="330">
        <v>1150</v>
      </c>
      <c r="R38" s="94">
        <v>53</v>
      </c>
    </row>
    <row r="39" spans="17:18" ht="12.75">
      <c r="Q39" s="330">
        <v>1165</v>
      </c>
      <c r="R39" s="94">
        <v>54</v>
      </c>
    </row>
    <row r="40" spans="17:18" ht="12.75">
      <c r="Q40" s="330">
        <v>1180</v>
      </c>
      <c r="R40" s="94">
        <v>55</v>
      </c>
    </row>
    <row r="41" spans="17:18" ht="12.75">
      <c r="Q41" s="330">
        <v>1195</v>
      </c>
      <c r="R41" s="94">
        <v>56</v>
      </c>
    </row>
    <row r="42" spans="17:18" ht="12.75">
      <c r="Q42" s="330">
        <v>1210</v>
      </c>
      <c r="R42" s="94">
        <v>57</v>
      </c>
    </row>
    <row r="43" spans="17:18" ht="12.75">
      <c r="Q43" s="330">
        <v>1225</v>
      </c>
      <c r="R43" s="94">
        <v>58</v>
      </c>
    </row>
    <row r="44" spans="17:18" ht="12.75">
      <c r="Q44" s="330">
        <v>1240</v>
      </c>
      <c r="R44" s="94">
        <v>59</v>
      </c>
    </row>
    <row r="45" spans="17:18" ht="12.75">
      <c r="Q45" s="330">
        <v>1255</v>
      </c>
      <c r="R45" s="94">
        <v>60</v>
      </c>
    </row>
    <row r="46" spans="17:18" ht="12.75">
      <c r="Q46" s="330">
        <v>1270</v>
      </c>
      <c r="R46" s="94">
        <v>61</v>
      </c>
    </row>
    <row r="47" spans="17:18" ht="12.75">
      <c r="Q47" s="330">
        <v>1285</v>
      </c>
      <c r="R47" s="94">
        <v>62</v>
      </c>
    </row>
    <row r="48" spans="17:18" ht="12.75">
      <c r="Q48" s="330">
        <v>1300</v>
      </c>
      <c r="R48" s="94">
        <v>63</v>
      </c>
    </row>
    <row r="49" spans="17:18" ht="12.75">
      <c r="Q49" s="330">
        <v>1315</v>
      </c>
      <c r="R49" s="94">
        <v>64</v>
      </c>
    </row>
    <row r="50" spans="17:18" ht="12.75">
      <c r="Q50" s="330">
        <v>1330</v>
      </c>
      <c r="R50" s="94">
        <v>65</v>
      </c>
    </row>
    <row r="51" spans="17:18" ht="12.75">
      <c r="Q51" s="330">
        <v>1345</v>
      </c>
      <c r="R51" s="94">
        <v>66</v>
      </c>
    </row>
    <row r="52" spans="17:18" ht="12.75">
      <c r="Q52" s="330">
        <v>1360</v>
      </c>
      <c r="R52" s="94">
        <v>67</v>
      </c>
    </row>
    <row r="53" spans="17:18" ht="12.75">
      <c r="Q53" s="330">
        <v>1375</v>
      </c>
      <c r="R53" s="94">
        <v>68</v>
      </c>
    </row>
    <row r="54" spans="17:18" ht="12.75">
      <c r="Q54" s="330">
        <v>1390</v>
      </c>
      <c r="R54" s="94">
        <v>69</v>
      </c>
    </row>
    <row r="55" spans="17:18" ht="12.75">
      <c r="Q55" s="330">
        <v>1405</v>
      </c>
      <c r="R55" s="94">
        <v>70</v>
      </c>
    </row>
    <row r="56" spans="17:18" ht="12.75">
      <c r="Q56" s="330">
        <v>1420</v>
      </c>
      <c r="R56" s="94">
        <v>71</v>
      </c>
    </row>
    <row r="57" spans="17:18" ht="12.75">
      <c r="Q57" s="330">
        <v>1435</v>
      </c>
      <c r="R57" s="94">
        <v>72</v>
      </c>
    </row>
    <row r="58" spans="17:18" ht="12.75">
      <c r="Q58" s="330">
        <v>1450</v>
      </c>
      <c r="R58" s="94">
        <v>73</v>
      </c>
    </row>
    <row r="59" spans="17:18" ht="12.75">
      <c r="Q59" s="330">
        <v>1465</v>
      </c>
      <c r="R59" s="94">
        <v>74</v>
      </c>
    </row>
    <row r="60" spans="17:18" ht="12.75">
      <c r="Q60" s="330">
        <v>1480</v>
      </c>
      <c r="R60" s="94">
        <v>75</v>
      </c>
    </row>
    <row r="61" spans="17:18" ht="12.75">
      <c r="Q61" s="330">
        <v>1495</v>
      </c>
      <c r="R61" s="94">
        <v>76</v>
      </c>
    </row>
    <row r="62" spans="17:18" ht="12.75">
      <c r="Q62" s="330">
        <v>1510</v>
      </c>
      <c r="R62" s="94">
        <v>77</v>
      </c>
    </row>
    <row r="63" spans="17:18" ht="12.75">
      <c r="Q63" s="330">
        <v>1525</v>
      </c>
      <c r="R63" s="94">
        <v>78</v>
      </c>
    </row>
    <row r="64" spans="17:18" ht="12.75">
      <c r="Q64" s="330">
        <v>1540</v>
      </c>
      <c r="R64" s="94">
        <v>79</v>
      </c>
    </row>
    <row r="65" spans="17:18" ht="12.75">
      <c r="Q65" s="330">
        <v>1555</v>
      </c>
      <c r="R65" s="94">
        <v>80</v>
      </c>
    </row>
    <row r="66" spans="17:18" ht="12.75">
      <c r="Q66" s="330">
        <v>1570</v>
      </c>
      <c r="R66" s="94">
        <v>81</v>
      </c>
    </row>
    <row r="67" spans="17:18" ht="12.75">
      <c r="Q67" s="330">
        <v>1585</v>
      </c>
      <c r="R67" s="94">
        <v>82</v>
      </c>
    </row>
    <row r="68" spans="17:18" ht="12.75">
      <c r="Q68" s="330">
        <v>1600</v>
      </c>
      <c r="R68" s="94">
        <v>83</v>
      </c>
    </row>
    <row r="69" spans="17:18" ht="12.75">
      <c r="Q69" s="330">
        <v>1615</v>
      </c>
      <c r="R69" s="94">
        <v>84</v>
      </c>
    </row>
    <row r="70" spans="17:18" ht="12.75">
      <c r="Q70" s="330">
        <v>1630</v>
      </c>
      <c r="R70" s="94">
        <v>85</v>
      </c>
    </row>
    <row r="71" spans="17:18" ht="12.75">
      <c r="Q71" s="330">
        <v>1645</v>
      </c>
      <c r="R71" s="94">
        <v>86</v>
      </c>
    </row>
    <row r="72" spans="17:18" ht="12.75">
      <c r="Q72" s="330">
        <v>1660</v>
      </c>
      <c r="R72" s="94">
        <v>87</v>
      </c>
    </row>
    <row r="73" spans="17:18" ht="12.75">
      <c r="Q73" s="330">
        <v>1675</v>
      </c>
      <c r="R73" s="94">
        <v>88</v>
      </c>
    </row>
    <row r="74" spans="17:18" ht="12.75">
      <c r="Q74" s="330">
        <v>1690</v>
      </c>
      <c r="R74" s="94">
        <v>89</v>
      </c>
    </row>
    <row r="75" spans="17:18" ht="12.75">
      <c r="Q75" s="330">
        <v>1705</v>
      </c>
      <c r="R75" s="94">
        <v>90</v>
      </c>
    </row>
    <row r="76" spans="17:18" ht="12.75">
      <c r="Q76" s="330">
        <v>1720</v>
      </c>
      <c r="R76" s="94">
        <v>91</v>
      </c>
    </row>
    <row r="77" spans="17:18" ht="12.75">
      <c r="Q77" s="330">
        <v>1735</v>
      </c>
      <c r="R77" s="94">
        <v>92</v>
      </c>
    </row>
    <row r="78" spans="17:18" ht="12.75">
      <c r="Q78" s="330">
        <v>1750</v>
      </c>
      <c r="R78" s="94">
        <v>93</v>
      </c>
    </row>
    <row r="79" spans="17:18" ht="12.75">
      <c r="Q79" s="329">
        <v>1765</v>
      </c>
      <c r="R79" s="328">
        <v>94</v>
      </c>
    </row>
    <row r="80" spans="17:18" ht="12.75">
      <c r="Q80" s="329">
        <v>1780</v>
      </c>
      <c r="R80" s="328">
        <v>95</v>
      </c>
    </row>
    <row r="81" spans="17:18" ht="12.75">
      <c r="Q81" s="329">
        <v>1794</v>
      </c>
      <c r="R81" s="328">
        <v>96</v>
      </c>
    </row>
    <row r="82" spans="17:18" ht="12.75">
      <c r="Q82" s="329">
        <v>1808</v>
      </c>
      <c r="R82" s="328">
        <v>97</v>
      </c>
    </row>
    <row r="83" spans="17:18" ht="12.75">
      <c r="Q83" s="329">
        <v>1822</v>
      </c>
      <c r="R83" s="328">
        <v>98</v>
      </c>
    </row>
    <row r="84" spans="17:18" ht="12.75">
      <c r="Q84" s="329">
        <v>1836</v>
      </c>
      <c r="R84" s="328">
        <v>99</v>
      </c>
    </row>
    <row r="85" spans="17:18" ht="12.75">
      <c r="Q85" s="329">
        <v>1850</v>
      </c>
      <c r="R85" s="328">
        <v>100</v>
      </c>
    </row>
  </sheetData>
  <sheetProtection/>
  <mergeCells count="24">
    <mergeCell ref="A1:O1"/>
    <mergeCell ref="A2:P2"/>
    <mergeCell ref="A3:C3"/>
    <mergeCell ref="D3:E3"/>
    <mergeCell ref="G3:H3"/>
    <mergeCell ref="A4:C4"/>
    <mergeCell ref="M3:P3"/>
    <mergeCell ref="P6:P7"/>
    <mergeCell ref="A34:D34"/>
    <mergeCell ref="G34:M34"/>
    <mergeCell ref="N34:O34"/>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U100"/>
  <sheetViews>
    <sheetView view="pageBreakPreview" zoomScale="80" zoomScaleSheetLayoutView="80" zoomScalePageLayoutView="0" workbookViewId="0" topLeftCell="A1">
      <selection activeCell="D9" sqref="D9"/>
    </sheetView>
  </sheetViews>
  <sheetFormatPr defaultColWidth="9.140625" defaultRowHeight="12.75"/>
  <cols>
    <col min="1" max="1" width="4.8515625" style="27" customWidth="1"/>
    <col min="2" max="2" width="8.00390625" style="27" bestFit="1" customWidth="1"/>
    <col min="3" max="3" width="13.28125" style="20" bestFit="1" customWidth="1"/>
    <col min="4" max="4" width="20.8515625" style="53" customWidth="1"/>
    <col min="5" max="5" width="26.8515625" style="53" customWidth="1"/>
    <col min="6" max="6" width="12.57421875" style="20" customWidth="1"/>
    <col min="7" max="7" width="9.8515625" style="28" customWidth="1"/>
    <col min="8" max="8" width="2.140625" style="20" customWidth="1"/>
    <col min="9" max="9" width="7.7109375" style="27" customWidth="1"/>
    <col min="10" max="10" width="14.00390625" style="27" hidden="1" customWidth="1"/>
    <col min="11" max="11" width="7.7109375" style="27" customWidth="1"/>
    <col min="12" max="12" width="12.421875" style="29" customWidth="1"/>
    <col min="13" max="13" width="30.57421875" style="57" customWidth="1"/>
    <col min="14" max="14" width="25.8515625" style="57" customWidth="1"/>
    <col min="15" max="15" width="9.57421875" style="20" customWidth="1"/>
    <col min="16" max="16" width="7.7109375" style="20" customWidth="1"/>
    <col min="17" max="17" width="5.7109375" style="20" customWidth="1"/>
    <col min="18" max="19" width="9.140625" style="20" customWidth="1"/>
    <col min="20" max="20" width="9.140625" style="323" hidden="1" customWidth="1"/>
    <col min="21" max="21" width="9.140625" style="321" hidden="1" customWidth="1"/>
    <col min="22" max="16384" width="9.140625" style="20" customWidth="1"/>
  </cols>
  <sheetData>
    <row r="1" spans="1:21" s="9" customFormat="1" ht="48.75"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c r="T1" s="322">
        <v>21214</v>
      </c>
      <c r="U1" s="318">
        <v>100</v>
      </c>
    </row>
    <row r="2" spans="1:21" s="9" customFormat="1" ht="24.75" customHeight="1">
      <c r="A2" s="485" t="str">
        <f>'YARIŞMA BİLGİLERİ'!F19</f>
        <v>Kulüplerarası Gençler Atletizm Ligi Final Yarışmaları</v>
      </c>
      <c r="B2" s="485"/>
      <c r="C2" s="485"/>
      <c r="D2" s="485"/>
      <c r="E2" s="485"/>
      <c r="F2" s="485"/>
      <c r="G2" s="485"/>
      <c r="H2" s="485"/>
      <c r="I2" s="485"/>
      <c r="J2" s="485"/>
      <c r="K2" s="485"/>
      <c r="L2" s="485"/>
      <c r="M2" s="485"/>
      <c r="N2" s="485"/>
      <c r="O2" s="485"/>
      <c r="P2" s="485"/>
      <c r="T2" s="322">
        <v>21244</v>
      </c>
      <c r="U2" s="318">
        <v>99</v>
      </c>
    </row>
    <row r="3" spans="1:21" s="11" customFormat="1" ht="20.25" customHeight="1">
      <c r="A3" s="486" t="s">
        <v>77</v>
      </c>
      <c r="B3" s="486"/>
      <c r="C3" s="486"/>
      <c r="D3" s="487" t="s">
        <v>361</v>
      </c>
      <c r="E3" s="487"/>
      <c r="F3" s="488"/>
      <c r="G3" s="488"/>
      <c r="H3" s="10"/>
      <c r="I3" s="544"/>
      <c r="J3" s="544"/>
      <c r="K3" s="544"/>
      <c r="L3" s="544"/>
      <c r="M3" s="255" t="s">
        <v>364</v>
      </c>
      <c r="N3" s="496" t="s">
        <v>453</v>
      </c>
      <c r="O3" s="496"/>
      <c r="P3" s="496"/>
      <c r="T3" s="322">
        <v>21274</v>
      </c>
      <c r="U3" s="318">
        <v>98</v>
      </c>
    </row>
    <row r="4" spans="1:21" s="11" customFormat="1" ht="17.25" customHeight="1">
      <c r="A4" s="491" t="s">
        <v>67</v>
      </c>
      <c r="B4" s="491"/>
      <c r="C4" s="491"/>
      <c r="D4" s="492" t="s">
        <v>488</v>
      </c>
      <c r="E4" s="492"/>
      <c r="F4" s="33"/>
      <c r="G4" s="33"/>
      <c r="H4" s="33"/>
      <c r="I4" s="33"/>
      <c r="J4" s="33"/>
      <c r="K4" s="33"/>
      <c r="L4" s="34"/>
      <c r="M4" s="84" t="s">
        <v>75</v>
      </c>
      <c r="N4" s="497" t="s">
        <v>476</v>
      </c>
      <c r="O4" s="497"/>
      <c r="P4" s="497"/>
      <c r="T4" s="322">
        <v>21304</v>
      </c>
      <c r="U4" s="318">
        <v>97</v>
      </c>
    </row>
    <row r="5" spans="1:21" s="9" customFormat="1" ht="15" customHeight="1">
      <c r="A5" s="12"/>
      <c r="B5" s="12"/>
      <c r="C5" s="13"/>
      <c r="D5" s="14"/>
      <c r="E5" s="15"/>
      <c r="F5" s="15"/>
      <c r="G5" s="15"/>
      <c r="H5" s="15"/>
      <c r="I5" s="12"/>
      <c r="J5" s="12"/>
      <c r="K5" s="12"/>
      <c r="L5" s="16"/>
      <c r="M5" s="17"/>
      <c r="N5" s="503">
        <v>41506.80360914352</v>
      </c>
      <c r="O5" s="503"/>
      <c r="P5" s="503"/>
      <c r="T5" s="322">
        <v>21334</v>
      </c>
      <c r="U5" s="318">
        <v>96</v>
      </c>
    </row>
    <row r="6" spans="1:21" s="18" customFormat="1" ht="24" customHeight="1">
      <c r="A6" s="493" t="s">
        <v>12</v>
      </c>
      <c r="B6" s="499" t="s">
        <v>62</v>
      </c>
      <c r="C6" s="501" t="s">
        <v>74</v>
      </c>
      <c r="D6" s="494" t="s">
        <v>14</v>
      </c>
      <c r="E6" s="494" t="s">
        <v>444</v>
      </c>
      <c r="F6" s="494" t="s">
        <v>15</v>
      </c>
      <c r="G6" s="489" t="s">
        <v>140</v>
      </c>
      <c r="I6" s="338" t="s">
        <v>16</v>
      </c>
      <c r="J6" s="339"/>
      <c r="K6" s="339"/>
      <c r="L6" s="339"/>
      <c r="M6" s="339"/>
      <c r="N6" s="339"/>
      <c r="O6" s="339"/>
      <c r="P6" s="340"/>
      <c r="T6" s="323">
        <v>21364</v>
      </c>
      <c r="U6" s="321">
        <v>95</v>
      </c>
    </row>
    <row r="7" spans="1:21" ht="24" customHeight="1">
      <c r="A7" s="493"/>
      <c r="B7" s="500"/>
      <c r="C7" s="501"/>
      <c r="D7" s="494"/>
      <c r="E7" s="494"/>
      <c r="F7" s="494"/>
      <c r="G7" s="490"/>
      <c r="H7" s="19"/>
      <c r="I7" s="50" t="s">
        <v>12</v>
      </c>
      <c r="J7" s="47" t="s">
        <v>63</v>
      </c>
      <c r="K7" s="47" t="s">
        <v>62</v>
      </c>
      <c r="L7" s="48" t="s">
        <v>13</v>
      </c>
      <c r="M7" s="49" t="s">
        <v>14</v>
      </c>
      <c r="N7" s="49" t="s">
        <v>444</v>
      </c>
      <c r="O7" s="47" t="s">
        <v>15</v>
      </c>
      <c r="P7" s="47" t="s">
        <v>27</v>
      </c>
      <c r="T7" s="323">
        <v>21394</v>
      </c>
      <c r="U7" s="321">
        <v>94</v>
      </c>
    </row>
    <row r="8" spans="1:21" s="18" customFormat="1" ht="81.75" customHeight="1">
      <c r="A8" s="22">
        <v>1</v>
      </c>
      <c r="B8" s="356" t="s">
        <v>652</v>
      </c>
      <c r="C8" s="348" t="s">
        <v>651</v>
      </c>
      <c r="D8" s="345" t="s">
        <v>650</v>
      </c>
      <c r="E8" s="346" t="s">
        <v>445</v>
      </c>
      <c r="F8" s="26">
        <v>4874</v>
      </c>
      <c r="G8" s="351">
        <v>8</v>
      </c>
      <c r="H8" s="21"/>
      <c r="I8" s="22">
        <v>1</v>
      </c>
      <c r="J8" s="23" t="s">
        <v>420</v>
      </c>
      <c r="K8" s="355" t="s">
        <v>643</v>
      </c>
      <c r="L8" s="348" t="s">
        <v>642</v>
      </c>
      <c r="M8" s="51" t="s">
        <v>641</v>
      </c>
      <c r="N8" s="51" t="s">
        <v>499</v>
      </c>
      <c r="O8" s="26"/>
      <c r="P8" s="24"/>
      <c r="T8" s="323">
        <v>21424</v>
      </c>
      <c r="U8" s="321">
        <v>93</v>
      </c>
    </row>
    <row r="9" spans="1:21" s="18" customFormat="1" ht="81.75" customHeight="1">
      <c r="A9" s="22">
        <v>2</v>
      </c>
      <c r="B9" s="356" t="s">
        <v>649</v>
      </c>
      <c r="C9" s="348" t="s">
        <v>648</v>
      </c>
      <c r="D9" s="345" t="s">
        <v>647</v>
      </c>
      <c r="E9" s="346" t="s">
        <v>493</v>
      </c>
      <c r="F9" s="26">
        <v>4955</v>
      </c>
      <c r="G9" s="351">
        <v>7</v>
      </c>
      <c r="H9" s="21"/>
      <c r="I9" s="22">
        <v>2</v>
      </c>
      <c r="J9" s="23" t="s">
        <v>421</v>
      </c>
      <c r="K9" s="355" t="s">
        <v>646</v>
      </c>
      <c r="L9" s="348" t="s">
        <v>645</v>
      </c>
      <c r="M9" s="51" t="s">
        <v>644</v>
      </c>
      <c r="N9" s="51" t="s">
        <v>574</v>
      </c>
      <c r="O9" s="26"/>
      <c r="P9" s="24"/>
      <c r="T9" s="323">
        <v>21454</v>
      </c>
      <c r="U9" s="321">
        <v>92</v>
      </c>
    </row>
    <row r="10" spans="1:21" s="18" customFormat="1" ht="81.75" customHeight="1">
      <c r="A10" s="22">
        <v>3</v>
      </c>
      <c r="B10" s="356" t="s">
        <v>658</v>
      </c>
      <c r="C10" s="348" t="s">
        <v>657</v>
      </c>
      <c r="D10" s="345" t="s">
        <v>656</v>
      </c>
      <c r="E10" s="346" t="s">
        <v>495</v>
      </c>
      <c r="F10" s="26">
        <v>5002</v>
      </c>
      <c r="G10" s="351">
        <v>6</v>
      </c>
      <c r="H10" s="21"/>
      <c r="I10" s="22">
        <v>3</v>
      </c>
      <c r="J10" s="23" t="s">
        <v>422</v>
      </c>
      <c r="K10" s="355" t="s">
        <v>649</v>
      </c>
      <c r="L10" s="348" t="s">
        <v>648</v>
      </c>
      <c r="M10" s="51" t="s">
        <v>647</v>
      </c>
      <c r="N10" s="51" t="s">
        <v>493</v>
      </c>
      <c r="O10" s="26"/>
      <c r="P10" s="24"/>
      <c r="T10" s="323">
        <v>21484</v>
      </c>
      <c r="U10" s="321">
        <v>91</v>
      </c>
    </row>
    <row r="11" spans="1:21" s="18" customFormat="1" ht="81.75" customHeight="1">
      <c r="A11" s="22">
        <v>4</v>
      </c>
      <c r="B11" s="356" t="s">
        <v>646</v>
      </c>
      <c r="C11" s="348" t="s">
        <v>645</v>
      </c>
      <c r="D11" s="345" t="s">
        <v>644</v>
      </c>
      <c r="E11" s="346" t="s">
        <v>574</v>
      </c>
      <c r="F11" s="26">
        <v>5247</v>
      </c>
      <c r="G11" s="351">
        <v>5</v>
      </c>
      <c r="H11" s="21"/>
      <c r="I11" s="22">
        <v>4</v>
      </c>
      <c r="J11" s="23" t="s">
        <v>423</v>
      </c>
      <c r="K11" s="355" t="s">
        <v>652</v>
      </c>
      <c r="L11" s="348" t="s">
        <v>651</v>
      </c>
      <c r="M11" s="51" t="s">
        <v>650</v>
      </c>
      <c r="N11" s="51" t="s">
        <v>445</v>
      </c>
      <c r="O11" s="26"/>
      <c r="P11" s="24"/>
      <c r="T11" s="323">
        <v>21514</v>
      </c>
      <c r="U11" s="321">
        <v>90</v>
      </c>
    </row>
    <row r="12" spans="1:21" s="18" customFormat="1" ht="81.75" customHeight="1">
      <c r="A12" s="22">
        <v>5</v>
      </c>
      <c r="B12" s="356" t="s">
        <v>655</v>
      </c>
      <c r="C12" s="348" t="s">
        <v>654</v>
      </c>
      <c r="D12" s="345" t="s">
        <v>653</v>
      </c>
      <c r="E12" s="346" t="s">
        <v>491</v>
      </c>
      <c r="F12" s="26">
        <v>5322</v>
      </c>
      <c r="G12" s="351">
        <v>4</v>
      </c>
      <c r="H12" s="21"/>
      <c r="I12" s="22">
        <v>5</v>
      </c>
      <c r="J12" s="23" t="s">
        <v>424</v>
      </c>
      <c r="K12" s="355" t="s">
        <v>655</v>
      </c>
      <c r="L12" s="348" t="s">
        <v>654</v>
      </c>
      <c r="M12" s="51" t="s">
        <v>653</v>
      </c>
      <c r="N12" s="51" t="s">
        <v>491</v>
      </c>
      <c r="O12" s="26"/>
      <c r="P12" s="24"/>
      <c r="T12" s="323">
        <v>21544</v>
      </c>
      <c r="U12" s="321">
        <v>89</v>
      </c>
    </row>
    <row r="13" spans="1:21" s="18" customFormat="1" ht="81.75" customHeight="1">
      <c r="A13" s="22">
        <v>6</v>
      </c>
      <c r="B13" s="356" t="s">
        <v>664</v>
      </c>
      <c r="C13" s="348" t="s">
        <v>663</v>
      </c>
      <c r="D13" s="345" t="s">
        <v>662</v>
      </c>
      <c r="E13" s="346" t="s">
        <v>500</v>
      </c>
      <c r="F13" s="26">
        <v>5801</v>
      </c>
      <c r="G13" s="351">
        <v>3</v>
      </c>
      <c r="H13" s="21"/>
      <c r="I13" s="22">
        <v>6</v>
      </c>
      <c r="J13" s="23" t="s">
        <v>425</v>
      </c>
      <c r="K13" s="355" t="s">
        <v>658</v>
      </c>
      <c r="L13" s="348" t="s">
        <v>657</v>
      </c>
      <c r="M13" s="51" t="s">
        <v>656</v>
      </c>
      <c r="N13" s="51" t="s">
        <v>495</v>
      </c>
      <c r="O13" s="26"/>
      <c r="P13" s="24"/>
      <c r="T13" s="323">
        <v>21574</v>
      </c>
      <c r="U13" s="321">
        <v>88</v>
      </c>
    </row>
    <row r="14" spans="1:21" s="18" customFormat="1" ht="81.75" customHeight="1">
      <c r="A14" s="22">
        <v>7</v>
      </c>
      <c r="B14" s="356" t="s">
        <v>643</v>
      </c>
      <c r="C14" s="348" t="s">
        <v>642</v>
      </c>
      <c r="D14" s="345" t="s">
        <v>641</v>
      </c>
      <c r="E14" s="346" t="s">
        <v>499</v>
      </c>
      <c r="F14" s="26">
        <v>5940</v>
      </c>
      <c r="G14" s="351">
        <v>2</v>
      </c>
      <c r="H14" s="21"/>
      <c r="I14" s="22">
        <v>7</v>
      </c>
      <c r="J14" s="23" t="s">
        <v>426</v>
      </c>
      <c r="K14" s="355" t="s">
        <v>661</v>
      </c>
      <c r="L14" s="348" t="s">
        <v>660</v>
      </c>
      <c r="M14" s="51" t="s">
        <v>659</v>
      </c>
      <c r="N14" s="51" t="s">
        <v>587</v>
      </c>
      <c r="O14" s="26"/>
      <c r="P14" s="24"/>
      <c r="T14" s="323">
        <v>21604</v>
      </c>
      <c r="U14" s="321">
        <v>87</v>
      </c>
    </row>
    <row r="15" spans="1:21" s="18" customFormat="1" ht="81.75" customHeight="1">
      <c r="A15" s="22">
        <v>8</v>
      </c>
      <c r="B15" s="356" t="s">
        <v>661</v>
      </c>
      <c r="C15" s="348" t="s">
        <v>660</v>
      </c>
      <c r="D15" s="345" t="s">
        <v>659</v>
      </c>
      <c r="E15" s="346" t="s">
        <v>587</v>
      </c>
      <c r="F15" s="410" t="s">
        <v>640</v>
      </c>
      <c r="G15" s="351" t="s">
        <v>625</v>
      </c>
      <c r="H15" s="21"/>
      <c r="I15" s="22">
        <v>8</v>
      </c>
      <c r="J15" s="23" t="s">
        <v>427</v>
      </c>
      <c r="K15" s="355" t="s">
        <v>664</v>
      </c>
      <c r="L15" s="348" t="s">
        <v>663</v>
      </c>
      <c r="M15" s="51" t="s">
        <v>662</v>
      </c>
      <c r="N15" s="51" t="s">
        <v>500</v>
      </c>
      <c r="O15" s="26"/>
      <c r="P15" s="24"/>
      <c r="T15" s="323">
        <v>21634</v>
      </c>
      <c r="U15" s="321">
        <v>86</v>
      </c>
    </row>
    <row r="16" spans="1:21" s="18" customFormat="1" ht="24" customHeight="1">
      <c r="A16" s="22">
        <v>9</v>
      </c>
      <c r="B16" s="356"/>
      <c r="C16" s="348"/>
      <c r="D16" s="345"/>
      <c r="E16" s="346"/>
      <c r="F16" s="174"/>
      <c r="G16" s="351"/>
      <c r="H16" s="21"/>
      <c r="I16" s="338" t="s">
        <v>17</v>
      </c>
      <c r="J16" s="339"/>
      <c r="K16" s="339"/>
      <c r="L16" s="339"/>
      <c r="M16" s="339"/>
      <c r="N16" s="339"/>
      <c r="O16" s="339"/>
      <c r="P16" s="340"/>
      <c r="T16" s="323">
        <v>21664</v>
      </c>
      <c r="U16" s="321">
        <v>85</v>
      </c>
    </row>
    <row r="17" spans="1:21" s="18" customFormat="1" ht="26.25" customHeight="1">
      <c r="A17" s="22">
        <v>10</v>
      </c>
      <c r="B17" s="356"/>
      <c r="C17" s="348"/>
      <c r="D17" s="345"/>
      <c r="E17" s="346"/>
      <c r="F17" s="174"/>
      <c r="G17" s="351"/>
      <c r="H17" s="21"/>
      <c r="I17" s="50" t="s">
        <v>12</v>
      </c>
      <c r="J17" s="47" t="s">
        <v>63</v>
      </c>
      <c r="K17" s="47" t="s">
        <v>62</v>
      </c>
      <c r="L17" s="48" t="s">
        <v>13</v>
      </c>
      <c r="M17" s="49" t="s">
        <v>14</v>
      </c>
      <c r="N17" s="49" t="s">
        <v>444</v>
      </c>
      <c r="O17" s="47" t="s">
        <v>15</v>
      </c>
      <c r="P17" s="47" t="s">
        <v>27</v>
      </c>
      <c r="T17" s="323">
        <v>21694</v>
      </c>
      <c r="U17" s="321">
        <v>84</v>
      </c>
    </row>
    <row r="18" spans="1:21" s="18" customFormat="1" ht="76.5" customHeight="1">
      <c r="A18" s="22">
        <v>11</v>
      </c>
      <c r="B18" s="356"/>
      <c r="C18" s="348"/>
      <c r="D18" s="345"/>
      <c r="E18" s="346"/>
      <c r="F18" s="174"/>
      <c r="G18" s="351"/>
      <c r="H18" s="21"/>
      <c r="I18" s="22">
        <v>1</v>
      </c>
      <c r="J18" s="23" t="s">
        <v>428</v>
      </c>
      <c r="K18" s="355">
        <f>IF(ISERROR(VLOOKUP(J18,'KAYIT LİSTESİ'!$B$4:$H$1167,2,0)),"",(VLOOKUP(J18,'KAYIT LİSTESİ'!$B$4:$H$1167,2,0)))</f>
      </c>
      <c r="L18" s="348">
        <f>IF(ISERROR(VLOOKUP(J18,'KAYIT LİSTESİ'!$B$4:$H$1167,4,0)),"",(VLOOKUP(J18,'KAYIT LİSTESİ'!$B$4:$H$1167,4,0)))</f>
      </c>
      <c r="M18" s="51">
        <f>IF(ISERROR(VLOOKUP(J18,'KAYIT LİSTESİ'!$B$4:$H$1167,5,0)),"",(VLOOKUP(J18,'KAYIT LİSTESİ'!$B$4:$H$1167,5,0)))</f>
      </c>
      <c r="N18" s="51">
        <f>IF(ISERROR(VLOOKUP(J18,'KAYIT LİSTESİ'!$B$4:$H$1167,6,0)),"",(VLOOKUP(J18,'KAYIT LİSTESİ'!$B$4:$H$1167,6,0)))</f>
      </c>
      <c r="O18" s="26"/>
      <c r="P18" s="24"/>
      <c r="T18" s="323">
        <v>21724</v>
      </c>
      <c r="U18" s="321">
        <v>83</v>
      </c>
    </row>
    <row r="19" spans="1:21" s="18" customFormat="1" ht="76.5" customHeight="1">
      <c r="A19" s="22">
        <v>12</v>
      </c>
      <c r="B19" s="356"/>
      <c r="C19" s="348"/>
      <c r="D19" s="345"/>
      <c r="E19" s="346"/>
      <c r="F19" s="174"/>
      <c r="G19" s="351"/>
      <c r="H19" s="21"/>
      <c r="I19" s="22">
        <v>2</v>
      </c>
      <c r="J19" s="23" t="s">
        <v>429</v>
      </c>
      <c r="K19" s="355" t="s">
        <v>639</v>
      </c>
      <c r="L19" s="348" t="s">
        <v>639</v>
      </c>
      <c r="M19" s="51" t="s">
        <v>639</v>
      </c>
      <c r="N19" s="51" t="s">
        <v>639</v>
      </c>
      <c r="O19" s="26"/>
      <c r="P19" s="24"/>
      <c r="T19" s="323">
        <v>21754</v>
      </c>
      <c r="U19" s="321">
        <v>82</v>
      </c>
    </row>
    <row r="20" spans="1:21" s="18" customFormat="1" ht="76.5" customHeight="1">
      <c r="A20" s="22">
        <v>13</v>
      </c>
      <c r="B20" s="356"/>
      <c r="C20" s="348"/>
      <c r="D20" s="345"/>
      <c r="E20" s="346"/>
      <c r="F20" s="174"/>
      <c r="G20" s="351"/>
      <c r="H20" s="21"/>
      <c r="I20" s="22">
        <v>3</v>
      </c>
      <c r="J20" s="23" t="s">
        <v>430</v>
      </c>
      <c r="K20" s="355" t="s">
        <v>639</v>
      </c>
      <c r="L20" s="348" t="s">
        <v>639</v>
      </c>
      <c r="M20" s="51" t="s">
        <v>639</v>
      </c>
      <c r="N20" s="51" t="s">
        <v>639</v>
      </c>
      <c r="O20" s="26"/>
      <c r="P20" s="24"/>
      <c r="T20" s="323">
        <v>21794</v>
      </c>
      <c r="U20" s="321">
        <v>81</v>
      </c>
    </row>
    <row r="21" spans="1:21" s="18" customFormat="1" ht="76.5" customHeight="1">
      <c r="A21" s="22">
        <v>14</v>
      </c>
      <c r="B21" s="356"/>
      <c r="C21" s="348"/>
      <c r="D21" s="345"/>
      <c r="E21" s="346"/>
      <c r="F21" s="174"/>
      <c r="G21" s="351"/>
      <c r="H21" s="21"/>
      <c r="I21" s="22">
        <v>4</v>
      </c>
      <c r="J21" s="23" t="s">
        <v>431</v>
      </c>
      <c r="K21" s="355" t="s">
        <v>639</v>
      </c>
      <c r="L21" s="348" t="s">
        <v>639</v>
      </c>
      <c r="M21" s="51" t="s">
        <v>639</v>
      </c>
      <c r="N21" s="51" t="s">
        <v>639</v>
      </c>
      <c r="O21" s="26"/>
      <c r="P21" s="24"/>
      <c r="T21" s="323">
        <v>21824</v>
      </c>
      <c r="U21" s="321">
        <v>80</v>
      </c>
    </row>
    <row r="22" spans="1:21" s="18" customFormat="1" ht="76.5" customHeight="1">
      <c r="A22" s="22">
        <v>15</v>
      </c>
      <c r="B22" s="356"/>
      <c r="C22" s="348"/>
      <c r="D22" s="345"/>
      <c r="E22" s="346"/>
      <c r="F22" s="174"/>
      <c r="G22" s="351"/>
      <c r="H22" s="21"/>
      <c r="I22" s="22">
        <v>5</v>
      </c>
      <c r="J22" s="23" t="s">
        <v>432</v>
      </c>
      <c r="K22" s="355" t="s">
        <v>639</v>
      </c>
      <c r="L22" s="348" t="s">
        <v>639</v>
      </c>
      <c r="M22" s="51" t="s">
        <v>639</v>
      </c>
      <c r="N22" s="51" t="s">
        <v>639</v>
      </c>
      <c r="O22" s="26"/>
      <c r="P22" s="24"/>
      <c r="T22" s="323">
        <v>21854</v>
      </c>
      <c r="U22" s="321">
        <v>79</v>
      </c>
    </row>
    <row r="23" spans="1:21" s="18" customFormat="1" ht="76.5" customHeight="1">
      <c r="A23" s="22">
        <v>16</v>
      </c>
      <c r="B23" s="356"/>
      <c r="C23" s="348"/>
      <c r="D23" s="345"/>
      <c r="E23" s="346"/>
      <c r="F23" s="174"/>
      <c r="G23" s="351"/>
      <c r="H23" s="21"/>
      <c r="I23" s="22">
        <v>6</v>
      </c>
      <c r="J23" s="23" t="s">
        <v>433</v>
      </c>
      <c r="K23" s="355" t="s">
        <v>639</v>
      </c>
      <c r="L23" s="348" t="s">
        <v>639</v>
      </c>
      <c r="M23" s="51" t="s">
        <v>639</v>
      </c>
      <c r="N23" s="51" t="s">
        <v>639</v>
      </c>
      <c r="O23" s="26"/>
      <c r="P23" s="24"/>
      <c r="T23" s="323">
        <v>21894</v>
      </c>
      <c r="U23" s="321">
        <v>78</v>
      </c>
    </row>
    <row r="24" spans="1:21" s="18" customFormat="1" ht="76.5" customHeight="1">
      <c r="A24" s="22">
        <v>17</v>
      </c>
      <c r="B24" s="356"/>
      <c r="C24" s="348"/>
      <c r="D24" s="345"/>
      <c r="E24" s="346"/>
      <c r="F24" s="174"/>
      <c r="G24" s="351"/>
      <c r="H24" s="21"/>
      <c r="I24" s="22">
        <v>7</v>
      </c>
      <c r="J24" s="23" t="s">
        <v>434</v>
      </c>
      <c r="K24" s="355" t="s">
        <v>639</v>
      </c>
      <c r="L24" s="348" t="s">
        <v>639</v>
      </c>
      <c r="M24" s="51" t="s">
        <v>639</v>
      </c>
      <c r="N24" s="51" t="s">
        <v>639</v>
      </c>
      <c r="O24" s="26"/>
      <c r="P24" s="24"/>
      <c r="T24" s="323">
        <v>21934</v>
      </c>
      <c r="U24" s="321">
        <v>77</v>
      </c>
    </row>
    <row r="25" spans="1:21" s="18" customFormat="1" ht="76.5" customHeight="1">
      <c r="A25" s="22">
        <v>18</v>
      </c>
      <c r="B25" s="356"/>
      <c r="C25" s="348"/>
      <c r="D25" s="345"/>
      <c r="E25" s="346"/>
      <c r="F25" s="174"/>
      <c r="G25" s="351"/>
      <c r="H25" s="21"/>
      <c r="I25" s="22">
        <v>8</v>
      </c>
      <c r="J25" s="23" t="s">
        <v>435</v>
      </c>
      <c r="K25" s="355" t="s">
        <v>639</v>
      </c>
      <c r="L25" s="348" t="s">
        <v>639</v>
      </c>
      <c r="M25" s="51" t="s">
        <v>639</v>
      </c>
      <c r="N25" s="51" t="s">
        <v>639</v>
      </c>
      <c r="O25" s="26"/>
      <c r="P25" s="24"/>
      <c r="T25" s="323">
        <v>21974</v>
      </c>
      <c r="U25" s="321">
        <v>76</v>
      </c>
    </row>
    <row r="26" spans="1:21" ht="13.5" customHeight="1">
      <c r="A26" s="36"/>
      <c r="B26" s="36"/>
      <c r="C26" s="37"/>
      <c r="D26" s="58"/>
      <c r="E26" s="38"/>
      <c r="F26" s="39"/>
      <c r="G26" s="40"/>
      <c r="T26" s="323">
        <v>22014</v>
      </c>
      <c r="U26" s="321">
        <v>75</v>
      </c>
    </row>
    <row r="27" spans="1:21" ht="14.25" customHeight="1">
      <c r="A27" s="30" t="s">
        <v>19</v>
      </c>
      <c r="B27" s="30"/>
      <c r="C27" s="30"/>
      <c r="D27" s="59"/>
      <c r="E27" s="52" t="s">
        <v>0</v>
      </c>
      <c r="F27" s="46" t="s">
        <v>1</v>
      </c>
      <c r="G27" s="27"/>
      <c r="H27" s="31" t="s">
        <v>2</v>
      </c>
      <c r="M27" s="55" t="s">
        <v>3</v>
      </c>
      <c r="N27" s="56" t="s">
        <v>3</v>
      </c>
      <c r="O27" s="27" t="s">
        <v>3</v>
      </c>
      <c r="P27" s="30"/>
      <c r="Q27" s="32"/>
      <c r="T27" s="323">
        <v>22054</v>
      </c>
      <c r="U27" s="321">
        <v>74</v>
      </c>
    </row>
    <row r="28" spans="20:21" ht="12.75">
      <c r="T28" s="323">
        <v>22084</v>
      </c>
      <c r="U28" s="321">
        <v>73</v>
      </c>
    </row>
    <row r="29" spans="20:21" ht="12.75">
      <c r="T29" s="323">
        <v>22134</v>
      </c>
      <c r="U29" s="321">
        <v>72</v>
      </c>
    </row>
    <row r="30" spans="20:21" ht="12.75">
      <c r="T30" s="323">
        <v>22174</v>
      </c>
      <c r="U30" s="321">
        <v>71</v>
      </c>
    </row>
    <row r="31" spans="20:21" ht="12.75">
      <c r="T31" s="323">
        <v>22214</v>
      </c>
      <c r="U31" s="321">
        <v>70</v>
      </c>
    </row>
    <row r="32" spans="20:21" ht="12.75">
      <c r="T32" s="323">
        <v>22254</v>
      </c>
      <c r="U32" s="321">
        <v>69</v>
      </c>
    </row>
    <row r="33" spans="20:21" ht="12.75">
      <c r="T33" s="323">
        <v>22294</v>
      </c>
      <c r="U33" s="321">
        <v>68</v>
      </c>
    </row>
    <row r="34" spans="20:21" ht="12.75">
      <c r="T34" s="323">
        <v>22334</v>
      </c>
      <c r="U34" s="321">
        <v>67</v>
      </c>
    </row>
    <row r="35" spans="20:21" ht="12.75">
      <c r="T35" s="323">
        <v>22374</v>
      </c>
      <c r="U35" s="321">
        <v>66</v>
      </c>
    </row>
    <row r="36" spans="20:21" ht="12.75">
      <c r="T36" s="323">
        <v>22414</v>
      </c>
      <c r="U36" s="321">
        <v>65</v>
      </c>
    </row>
    <row r="37" spans="20:21" ht="12.75">
      <c r="T37" s="323">
        <v>22454</v>
      </c>
      <c r="U37" s="321">
        <v>64</v>
      </c>
    </row>
    <row r="38" spans="20:21" ht="12.75">
      <c r="T38" s="323">
        <v>22494</v>
      </c>
      <c r="U38" s="321">
        <v>63</v>
      </c>
    </row>
    <row r="39" spans="20:21" ht="12.75">
      <c r="T39" s="323">
        <v>22534</v>
      </c>
      <c r="U39" s="321">
        <v>62</v>
      </c>
    </row>
    <row r="40" spans="20:21" ht="12.75">
      <c r="T40" s="323">
        <v>22574</v>
      </c>
      <c r="U40" s="321">
        <v>61</v>
      </c>
    </row>
    <row r="41" spans="20:21" ht="12.75">
      <c r="T41" s="323">
        <v>22614</v>
      </c>
      <c r="U41" s="321">
        <v>60</v>
      </c>
    </row>
    <row r="42" spans="20:21" ht="12.75">
      <c r="T42" s="323">
        <v>22654</v>
      </c>
      <c r="U42" s="321">
        <v>59</v>
      </c>
    </row>
    <row r="43" spans="20:21" ht="12.75">
      <c r="T43" s="323">
        <v>22694</v>
      </c>
      <c r="U43" s="321">
        <v>58</v>
      </c>
    </row>
    <row r="44" spans="20:21" ht="12.75">
      <c r="T44" s="323">
        <v>22734</v>
      </c>
      <c r="U44" s="321">
        <v>57</v>
      </c>
    </row>
    <row r="45" spans="20:21" ht="12.75">
      <c r="T45" s="323">
        <v>22774</v>
      </c>
      <c r="U45" s="321">
        <v>56</v>
      </c>
    </row>
    <row r="46" spans="20:21" ht="12.75">
      <c r="T46" s="323">
        <v>22814</v>
      </c>
      <c r="U46" s="321">
        <v>55</v>
      </c>
    </row>
    <row r="47" spans="20:21" ht="12.75">
      <c r="T47" s="323">
        <v>22854</v>
      </c>
      <c r="U47" s="321">
        <v>54</v>
      </c>
    </row>
    <row r="48" spans="20:21" ht="12.75">
      <c r="T48" s="323">
        <v>22894</v>
      </c>
      <c r="U48" s="321">
        <v>53</v>
      </c>
    </row>
    <row r="49" spans="20:21" ht="12.75">
      <c r="T49" s="323">
        <v>22934</v>
      </c>
      <c r="U49" s="321">
        <v>52</v>
      </c>
    </row>
    <row r="50" spans="20:21" ht="12.75">
      <c r="T50" s="323">
        <v>22974</v>
      </c>
      <c r="U50" s="321">
        <v>51</v>
      </c>
    </row>
    <row r="51" spans="20:21" ht="12.75">
      <c r="T51" s="323">
        <v>23014</v>
      </c>
      <c r="U51" s="321">
        <v>50</v>
      </c>
    </row>
    <row r="52" spans="20:21" ht="12.75">
      <c r="T52" s="323">
        <v>23074</v>
      </c>
      <c r="U52" s="321">
        <v>49</v>
      </c>
    </row>
    <row r="53" spans="20:21" ht="12.75">
      <c r="T53" s="323">
        <v>23134</v>
      </c>
      <c r="U53" s="321">
        <v>48</v>
      </c>
    </row>
    <row r="54" spans="20:21" ht="12.75">
      <c r="T54" s="323">
        <v>23194</v>
      </c>
      <c r="U54" s="321">
        <v>47</v>
      </c>
    </row>
    <row r="55" spans="20:21" ht="12.75">
      <c r="T55" s="323">
        <v>23254</v>
      </c>
      <c r="U55" s="321">
        <v>46</v>
      </c>
    </row>
    <row r="56" spans="20:21" ht="12.75">
      <c r="T56" s="323">
        <v>23314</v>
      </c>
      <c r="U56" s="321">
        <v>45</v>
      </c>
    </row>
    <row r="57" spans="20:21" ht="12.75">
      <c r="T57" s="323">
        <v>23374</v>
      </c>
      <c r="U57" s="321">
        <v>44</v>
      </c>
    </row>
    <row r="58" spans="20:21" ht="12.75">
      <c r="T58" s="323">
        <v>23434</v>
      </c>
      <c r="U58" s="321">
        <v>43</v>
      </c>
    </row>
    <row r="59" spans="20:21" ht="12.75">
      <c r="T59" s="323">
        <v>23494</v>
      </c>
      <c r="U59" s="321">
        <v>42</v>
      </c>
    </row>
    <row r="60" spans="20:21" ht="12.75">
      <c r="T60" s="323">
        <v>23554</v>
      </c>
      <c r="U60" s="321">
        <v>41</v>
      </c>
    </row>
    <row r="61" spans="20:21" ht="12.75">
      <c r="T61" s="323">
        <v>23614</v>
      </c>
      <c r="U61" s="321">
        <v>40</v>
      </c>
    </row>
    <row r="62" spans="20:21" ht="12.75">
      <c r="T62" s="323">
        <v>23674</v>
      </c>
      <c r="U62" s="321">
        <v>39</v>
      </c>
    </row>
    <row r="63" spans="20:21" ht="12.75">
      <c r="T63" s="323">
        <v>23734</v>
      </c>
      <c r="U63" s="321">
        <v>38</v>
      </c>
    </row>
    <row r="64" spans="20:21" ht="12.75">
      <c r="T64" s="323">
        <v>23794</v>
      </c>
      <c r="U64" s="321">
        <v>37</v>
      </c>
    </row>
    <row r="65" spans="20:21" ht="12.75">
      <c r="T65" s="323">
        <v>23854</v>
      </c>
      <c r="U65" s="321">
        <v>36</v>
      </c>
    </row>
    <row r="66" spans="20:21" ht="12.75">
      <c r="T66" s="323">
        <v>23814</v>
      </c>
      <c r="U66" s="321">
        <v>35</v>
      </c>
    </row>
    <row r="67" spans="20:21" ht="12.75">
      <c r="T67" s="323">
        <v>23974</v>
      </c>
      <c r="U67" s="321">
        <v>34</v>
      </c>
    </row>
    <row r="68" spans="20:21" ht="12.75">
      <c r="T68" s="323">
        <v>24034</v>
      </c>
      <c r="U68" s="321">
        <v>33</v>
      </c>
    </row>
    <row r="69" spans="20:21" ht="12.75">
      <c r="T69" s="323">
        <v>24094</v>
      </c>
      <c r="U69" s="321">
        <v>32</v>
      </c>
    </row>
    <row r="70" spans="20:21" ht="12.75">
      <c r="T70" s="323">
        <v>24154</v>
      </c>
      <c r="U70" s="321">
        <v>31</v>
      </c>
    </row>
    <row r="71" spans="20:21" ht="12.75">
      <c r="T71" s="323">
        <v>24214</v>
      </c>
      <c r="U71" s="321">
        <v>30</v>
      </c>
    </row>
    <row r="72" spans="20:21" ht="12.75">
      <c r="T72" s="323">
        <v>24274</v>
      </c>
      <c r="U72" s="321">
        <v>29</v>
      </c>
    </row>
    <row r="73" spans="20:21" ht="12.75">
      <c r="T73" s="323">
        <v>24334</v>
      </c>
      <c r="U73" s="321">
        <v>28</v>
      </c>
    </row>
    <row r="74" spans="20:21" ht="12.75">
      <c r="T74" s="323">
        <v>24394</v>
      </c>
      <c r="U74" s="321">
        <v>27</v>
      </c>
    </row>
    <row r="75" spans="20:21" ht="12.75">
      <c r="T75" s="323">
        <v>24454</v>
      </c>
      <c r="U75" s="321">
        <v>26</v>
      </c>
    </row>
    <row r="76" spans="20:21" ht="12.75">
      <c r="T76" s="323">
        <v>24514</v>
      </c>
      <c r="U76" s="321">
        <v>25</v>
      </c>
    </row>
    <row r="77" spans="20:21" ht="12.75">
      <c r="T77" s="323">
        <v>24614</v>
      </c>
      <c r="U77" s="321">
        <v>24</v>
      </c>
    </row>
    <row r="78" spans="20:21" ht="12.75">
      <c r="T78" s="323">
        <v>24714</v>
      </c>
      <c r="U78" s="321">
        <v>23</v>
      </c>
    </row>
    <row r="79" spans="20:21" ht="12.75">
      <c r="T79" s="323">
        <v>24814</v>
      </c>
      <c r="U79" s="321">
        <v>22</v>
      </c>
    </row>
    <row r="80" spans="20:21" ht="12.75">
      <c r="T80" s="323">
        <v>24914</v>
      </c>
      <c r="U80" s="321">
        <v>21</v>
      </c>
    </row>
    <row r="81" spans="20:21" ht="12.75">
      <c r="T81" s="323">
        <v>25014</v>
      </c>
      <c r="U81" s="321">
        <v>20</v>
      </c>
    </row>
    <row r="82" spans="20:21" ht="12.75">
      <c r="T82" s="323">
        <v>25114</v>
      </c>
      <c r="U82" s="321">
        <v>19</v>
      </c>
    </row>
    <row r="83" spans="20:21" ht="12.75">
      <c r="T83" s="323">
        <v>25214</v>
      </c>
      <c r="U83" s="321">
        <v>18</v>
      </c>
    </row>
    <row r="84" spans="20:21" ht="12.75">
      <c r="T84" s="323">
        <v>25314</v>
      </c>
      <c r="U84" s="321">
        <v>17</v>
      </c>
    </row>
    <row r="85" spans="20:21" ht="12.75">
      <c r="T85" s="323">
        <v>25414</v>
      </c>
      <c r="U85" s="321">
        <v>16</v>
      </c>
    </row>
    <row r="86" spans="20:21" ht="12.75">
      <c r="T86" s="323">
        <v>25514</v>
      </c>
      <c r="U86" s="321">
        <v>15</v>
      </c>
    </row>
    <row r="87" spans="20:21" ht="12.75">
      <c r="T87" s="323">
        <v>25614</v>
      </c>
      <c r="U87" s="321">
        <v>14</v>
      </c>
    </row>
    <row r="88" spans="20:21" ht="12.75">
      <c r="T88" s="323">
        <v>25714</v>
      </c>
      <c r="U88" s="321">
        <v>13</v>
      </c>
    </row>
    <row r="89" spans="20:21" ht="12.75">
      <c r="T89" s="323">
        <v>25814</v>
      </c>
      <c r="U89" s="321">
        <v>12</v>
      </c>
    </row>
    <row r="90" spans="20:21" ht="12.75">
      <c r="T90" s="323">
        <v>25914</v>
      </c>
      <c r="U90" s="321">
        <v>11</v>
      </c>
    </row>
    <row r="91" spans="20:21" ht="12.75">
      <c r="T91" s="323">
        <v>30014</v>
      </c>
      <c r="U91" s="321">
        <v>10</v>
      </c>
    </row>
    <row r="92" spans="20:21" ht="12.75">
      <c r="T92" s="323">
        <v>30114</v>
      </c>
      <c r="U92" s="321">
        <v>9</v>
      </c>
    </row>
    <row r="93" spans="20:21" ht="12.75">
      <c r="T93" s="323">
        <v>30214</v>
      </c>
      <c r="U93" s="321">
        <v>8</v>
      </c>
    </row>
    <row r="94" spans="20:21" ht="12.75">
      <c r="T94" s="323">
        <v>30314</v>
      </c>
      <c r="U94" s="321">
        <v>7</v>
      </c>
    </row>
    <row r="95" spans="20:21" ht="12.75">
      <c r="T95" s="323">
        <v>30414</v>
      </c>
      <c r="U95" s="321">
        <v>6</v>
      </c>
    </row>
    <row r="96" spans="20:21" ht="12.75">
      <c r="T96" s="323">
        <v>30514</v>
      </c>
      <c r="U96" s="321">
        <v>5</v>
      </c>
    </row>
    <row r="97" spans="20:21" ht="12.75">
      <c r="T97" s="323">
        <v>30614</v>
      </c>
      <c r="U97" s="321">
        <v>4</v>
      </c>
    </row>
    <row r="98" spans="20:21" ht="12.75">
      <c r="T98" s="323">
        <v>30714</v>
      </c>
      <c r="U98" s="321">
        <v>3</v>
      </c>
    </row>
    <row r="99" spans="20:21" ht="12.75">
      <c r="T99" s="323">
        <v>30814</v>
      </c>
      <c r="U99" s="321">
        <v>2</v>
      </c>
    </row>
    <row r="100" spans="20:21" ht="12.75">
      <c r="T100" s="323">
        <v>30914</v>
      </c>
      <c r="U100" s="321">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W41"/>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4.57421875" style="0" customWidth="1"/>
    <col min="18" max="18" width="9.7109375" style="0" customWidth="1"/>
    <col min="19" max="19" width="13.421875" style="0" customWidth="1"/>
    <col min="21" max="21" width="16.57421875" style="0" customWidth="1"/>
    <col min="22" max="22" width="16.00390625" style="0" customWidth="1"/>
    <col min="23" max="23" width="15.7109375" style="0" customWidth="1"/>
  </cols>
  <sheetData>
    <row r="1" spans="1:23" ht="57.75" customHeight="1">
      <c r="A1" s="550" t="str">
        <f>('YARIŞMA BİLGİLERİ'!A2)</f>
        <v>Türkiye Atletizm Federasyonu
Trabzon Atletizm İl Temsilciliği</v>
      </c>
      <c r="B1" s="550"/>
      <c r="C1" s="550"/>
      <c r="D1" s="550"/>
      <c r="E1" s="550"/>
      <c r="F1" s="550"/>
      <c r="G1" s="550"/>
      <c r="H1" s="550"/>
      <c r="I1" s="550"/>
      <c r="J1" s="550"/>
      <c r="K1" s="550"/>
      <c r="L1" s="550"/>
      <c r="M1" s="550"/>
      <c r="N1" s="550"/>
      <c r="O1" s="550"/>
      <c r="P1" s="550"/>
      <c r="Q1" s="550"/>
      <c r="R1" s="550"/>
      <c r="S1" s="550"/>
      <c r="T1" s="550"/>
      <c r="U1" s="550"/>
      <c r="V1" s="550"/>
      <c r="W1" s="550"/>
    </row>
    <row r="2" spans="1:23" ht="27.75" customHeight="1">
      <c r="A2" s="551" t="str">
        <f>'YARIŞMA BİLGİLERİ'!F19</f>
        <v>Kulüplerarası Gençler Atletizm Ligi Final Yarışmaları</v>
      </c>
      <c r="B2" s="551"/>
      <c r="C2" s="551"/>
      <c r="D2" s="551"/>
      <c r="E2" s="551"/>
      <c r="F2" s="551"/>
      <c r="G2" s="551"/>
      <c r="H2" s="551"/>
      <c r="I2" s="551"/>
      <c r="J2" s="551"/>
      <c r="K2" s="551"/>
      <c r="L2" s="551"/>
      <c r="M2" s="551"/>
      <c r="N2" s="551"/>
      <c r="O2" s="551"/>
      <c r="P2" s="551"/>
      <c r="Q2" s="551"/>
      <c r="R2" s="551"/>
      <c r="S2" s="551"/>
      <c r="T2" s="551"/>
      <c r="U2" s="551"/>
      <c r="V2" s="551"/>
      <c r="W2" s="551"/>
    </row>
    <row r="3" spans="1:23" ht="23.25" customHeight="1">
      <c r="A3" s="554" t="s">
        <v>242</v>
      </c>
      <c r="B3" s="554"/>
      <c r="C3" s="554"/>
      <c r="D3" s="554"/>
      <c r="E3" s="554"/>
      <c r="F3" s="554"/>
      <c r="G3" s="554"/>
      <c r="H3" s="554"/>
      <c r="I3" s="554"/>
      <c r="J3" s="554"/>
      <c r="K3" s="554"/>
      <c r="L3" s="554"/>
      <c r="M3" s="554"/>
      <c r="N3" s="554"/>
      <c r="O3" s="554"/>
      <c r="P3" s="554"/>
      <c r="Q3" s="554"/>
      <c r="R3" s="554"/>
      <c r="S3" s="554"/>
      <c r="T3" s="554"/>
      <c r="U3" s="554"/>
      <c r="V3" s="554"/>
      <c r="W3" s="554"/>
    </row>
    <row r="4" spans="1:23" ht="23.25" customHeight="1">
      <c r="A4" s="554" t="str">
        <f>'YARIŞMA BİLGİLERİ'!F21</f>
        <v>Genç Bayanlar</v>
      </c>
      <c r="B4" s="554"/>
      <c r="C4" s="554"/>
      <c r="D4" s="554"/>
      <c r="E4" s="554"/>
      <c r="F4" s="554"/>
      <c r="G4" s="554"/>
      <c r="H4" s="554"/>
      <c r="I4" s="554"/>
      <c r="J4" s="554"/>
      <c r="K4" s="554"/>
      <c r="L4" s="554"/>
      <c r="M4" s="554"/>
      <c r="N4" s="554"/>
      <c r="O4" s="554"/>
      <c r="P4" s="554"/>
      <c r="Q4" s="554"/>
      <c r="R4" s="554"/>
      <c r="S4" s="554"/>
      <c r="T4" s="554"/>
      <c r="U4" s="554"/>
      <c r="V4" s="554"/>
      <c r="W4" s="554"/>
    </row>
    <row r="5" spans="1:23" ht="23.25" customHeight="1">
      <c r="A5" s="317"/>
      <c r="B5" s="317"/>
      <c r="C5" s="317"/>
      <c r="D5" s="317"/>
      <c r="E5" s="317"/>
      <c r="F5" s="317"/>
      <c r="G5" s="317"/>
      <c r="H5" s="317"/>
      <c r="I5" s="317"/>
      <c r="J5" s="317"/>
      <c r="K5" s="317"/>
      <c r="L5" s="317"/>
      <c r="M5" s="317"/>
      <c r="N5" s="317"/>
      <c r="O5" s="317"/>
      <c r="P5" s="317"/>
      <c r="Q5" s="317"/>
      <c r="R5" s="555">
        <f ca="1">NOW()</f>
        <v>41506.82387395833</v>
      </c>
      <c r="S5" s="555"/>
      <c r="T5" s="555"/>
      <c r="U5" s="555"/>
      <c r="V5" s="555"/>
      <c r="W5" s="555"/>
    </row>
    <row r="6" spans="1:23" ht="36.75" customHeight="1">
      <c r="A6" s="553" t="s">
        <v>136</v>
      </c>
      <c r="B6" s="553" t="s">
        <v>444</v>
      </c>
      <c r="C6" s="549" t="s">
        <v>131</v>
      </c>
      <c r="D6" s="549"/>
      <c r="E6" s="545" t="s">
        <v>248</v>
      </c>
      <c r="F6" s="546"/>
      <c r="G6" s="549" t="s">
        <v>255</v>
      </c>
      <c r="H6" s="549"/>
      <c r="I6" s="545" t="s">
        <v>307</v>
      </c>
      <c r="J6" s="546"/>
      <c r="K6" s="549" t="s">
        <v>214</v>
      </c>
      <c r="L6" s="549"/>
      <c r="M6" s="545" t="s">
        <v>213</v>
      </c>
      <c r="N6" s="546"/>
      <c r="O6" s="549" t="s">
        <v>241</v>
      </c>
      <c r="P6" s="549"/>
      <c r="Q6" s="549" t="s">
        <v>504</v>
      </c>
      <c r="R6" s="549"/>
      <c r="S6" s="549" t="s">
        <v>437</v>
      </c>
      <c r="T6" s="549"/>
      <c r="U6" s="545" t="s">
        <v>438</v>
      </c>
      <c r="V6" s="546"/>
      <c r="W6" s="552" t="s">
        <v>137</v>
      </c>
    </row>
    <row r="7" spans="1:23" ht="27" customHeight="1">
      <c r="A7" s="553"/>
      <c r="B7" s="553"/>
      <c r="C7" s="210" t="s">
        <v>26</v>
      </c>
      <c r="D7" s="211" t="s">
        <v>101</v>
      </c>
      <c r="E7" s="210" t="s">
        <v>26</v>
      </c>
      <c r="F7" s="211" t="s">
        <v>101</v>
      </c>
      <c r="G7" s="210" t="s">
        <v>26</v>
      </c>
      <c r="H7" s="211" t="s">
        <v>101</v>
      </c>
      <c r="I7" s="210" t="s">
        <v>26</v>
      </c>
      <c r="J7" s="211" t="s">
        <v>101</v>
      </c>
      <c r="K7" s="210" t="s">
        <v>26</v>
      </c>
      <c r="L7" s="211" t="s">
        <v>101</v>
      </c>
      <c r="M7" s="210" t="s">
        <v>26</v>
      </c>
      <c r="N7" s="211" t="s">
        <v>101</v>
      </c>
      <c r="O7" s="210" t="s">
        <v>26</v>
      </c>
      <c r="P7" s="211" t="s">
        <v>101</v>
      </c>
      <c r="Q7" s="210" t="s">
        <v>26</v>
      </c>
      <c r="R7" s="211" t="s">
        <v>101</v>
      </c>
      <c r="S7" s="210" t="s">
        <v>26</v>
      </c>
      <c r="T7" s="211" t="s">
        <v>101</v>
      </c>
      <c r="U7" s="210" t="s">
        <v>26</v>
      </c>
      <c r="V7" s="211" t="s">
        <v>101</v>
      </c>
      <c r="W7" s="552"/>
    </row>
    <row r="8" spans="1:23" ht="49.5" customHeight="1">
      <c r="A8" s="212">
        <v>1</v>
      </c>
      <c r="B8" s="216" t="s">
        <v>445</v>
      </c>
      <c r="C8" s="213">
        <v>1233</v>
      </c>
      <c r="D8" s="332">
        <v>8</v>
      </c>
      <c r="E8" s="214">
        <v>5669</v>
      </c>
      <c r="F8" s="333">
        <v>7</v>
      </c>
      <c r="G8" s="253">
        <v>360</v>
      </c>
      <c r="H8" s="334">
        <v>7</v>
      </c>
      <c r="I8" s="214">
        <v>1240</v>
      </c>
      <c r="J8" s="333">
        <v>8</v>
      </c>
      <c r="K8" s="254">
        <v>1590</v>
      </c>
      <c r="L8" s="332">
        <v>8</v>
      </c>
      <c r="M8" s="252">
        <v>43619</v>
      </c>
      <c r="N8" s="335">
        <v>7</v>
      </c>
      <c r="O8" s="213">
        <v>1545</v>
      </c>
      <c r="P8" s="332">
        <v>6</v>
      </c>
      <c r="Q8" s="252">
        <v>112532</v>
      </c>
      <c r="R8" s="335">
        <v>6</v>
      </c>
      <c r="S8" s="213">
        <v>4294</v>
      </c>
      <c r="T8" s="332">
        <v>5</v>
      </c>
      <c r="U8" s="252">
        <v>4874</v>
      </c>
      <c r="V8" s="333">
        <v>8</v>
      </c>
      <c r="W8" s="398">
        <v>70</v>
      </c>
    </row>
    <row r="9" spans="1:23" ht="49.5" customHeight="1">
      <c r="A9" s="212">
        <v>2</v>
      </c>
      <c r="B9" s="216" t="s">
        <v>491</v>
      </c>
      <c r="C9" s="213">
        <v>1323</v>
      </c>
      <c r="D9" s="332">
        <v>5</v>
      </c>
      <c r="E9" s="214">
        <v>5713</v>
      </c>
      <c r="F9" s="333">
        <v>6</v>
      </c>
      <c r="G9" s="253">
        <v>370</v>
      </c>
      <c r="H9" s="334">
        <v>8</v>
      </c>
      <c r="I9" s="214">
        <v>1208</v>
      </c>
      <c r="J9" s="333">
        <v>6</v>
      </c>
      <c r="K9" s="254">
        <v>1377</v>
      </c>
      <c r="L9" s="332">
        <v>7</v>
      </c>
      <c r="M9" s="252">
        <v>42319</v>
      </c>
      <c r="N9" s="335">
        <v>8</v>
      </c>
      <c r="O9" s="213">
        <v>1485</v>
      </c>
      <c r="P9" s="332">
        <v>7</v>
      </c>
      <c r="Q9" s="252">
        <v>113545</v>
      </c>
      <c r="R9" s="335">
        <v>5</v>
      </c>
      <c r="S9" s="213">
        <v>4764</v>
      </c>
      <c r="T9" s="332">
        <v>7</v>
      </c>
      <c r="U9" s="252">
        <v>5322</v>
      </c>
      <c r="V9" s="333">
        <v>4</v>
      </c>
      <c r="W9" s="398">
        <v>63</v>
      </c>
    </row>
    <row r="10" spans="1:23" ht="49.5" customHeight="1">
      <c r="A10" s="212">
        <v>3</v>
      </c>
      <c r="B10" s="216" t="s">
        <v>493</v>
      </c>
      <c r="C10" s="213">
        <v>1288</v>
      </c>
      <c r="D10" s="332">
        <v>7</v>
      </c>
      <c r="E10" s="252">
        <v>10198</v>
      </c>
      <c r="F10" s="333">
        <v>4</v>
      </c>
      <c r="G10" s="253">
        <v>280</v>
      </c>
      <c r="H10" s="334">
        <v>5</v>
      </c>
      <c r="I10" s="214">
        <v>1224</v>
      </c>
      <c r="J10" s="333">
        <v>7</v>
      </c>
      <c r="K10" s="254">
        <v>1170</v>
      </c>
      <c r="L10" s="332">
        <v>6</v>
      </c>
      <c r="M10" s="252">
        <v>44156</v>
      </c>
      <c r="N10" s="335">
        <v>6</v>
      </c>
      <c r="O10" s="213">
        <v>1654</v>
      </c>
      <c r="P10" s="332">
        <v>4</v>
      </c>
      <c r="Q10" s="252">
        <v>110353</v>
      </c>
      <c r="R10" s="335">
        <v>8</v>
      </c>
      <c r="S10" s="213">
        <v>4015</v>
      </c>
      <c r="T10" s="332">
        <v>3</v>
      </c>
      <c r="U10" s="252">
        <v>4955</v>
      </c>
      <c r="V10" s="333">
        <v>7</v>
      </c>
      <c r="W10" s="398">
        <v>57</v>
      </c>
    </row>
    <row r="11" spans="1:23" ht="49.5" customHeight="1">
      <c r="A11" s="212">
        <v>4</v>
      </c>
      <c r="B11" s="216" t="s">
        <v>495</v>
      </c>
      <c r="C11" s="213">
        <v>1377</v>
      </c>
      <c r="D11" s="332">
        <v>4</v>
      </c>
      <c r="E11" s="214">
        <v>5560</v>
      </c>
      <c r="F11" s="333">
        <v>8</v>
      </c>
      <c r="G11" s="253">
        <v>320</v>
      </c>
      <c r="H11" s="334">
        <v>6</v>
      </c>
      <c r="I11" s="214">
        <v>1094</v>
      </c>
      <c r="J11" s="333">
        <v>4</v>
      </c>
      <c r="K11" s="254">
        <v>997</v>
      </c>
      <c r="L11" s="332">
        <v>5</v>
      </c>
      <c r="M11" s="252">
        <v>44519</v>
      </c>
      <c r="N11" s="335">
        <v>5</v>
      </c>
      <c r="O11" s="213">
        <v>1582</v>
      </c>
      <c r="P11" s="332">
        <v>5</v>
      </c>
      <c r="Q11" s="252">
        <v>123379</v>
      </c>
      <c r="R11" s="335">
        <v>4</v>
      </c>
      <c r="S11" s="213">
        <v>4954</v>
      </c>
      <c r="T11" s="332">
        <v>8</v>
      </c>
      <c r="U11" s="252">
        <v>5002</v>
      </c>
      <c r="V11" s="333">
        <v>6</v>
      </c>
      <c r="W11" s="398">
        <v>55</v>
      </c>
    </row>
    <row r="12" spans="1:23" ht="49.5" customHeight="1">
      <c r="A12" s="212">
        <v>5</v>
      </c>
      <c r="B12" s="216" t="s">
        <v>574</v>
      </c>
      <c r="C12" s="213">
        <v>1311</v>
      </c>
      <c r="D12" s="332">
        <v>6</v>
      </c>
      <c r="E12" s="252">
        <v>10078</v>
      </c>
      <c r="F12" s="333">
        <v>5</v>
      </c>
      <c r="G12" s="253">
        <v>260</v>
      </c>
      <c r="H12" s="334">
        <v>4</v>
      </c>
      <c r="I12" s="214">
        <v>1174</v>
      </c>
      <c r="J12" s="333">
        <v>5</v>
      </c>
      <c r="K12" s="254">
        <v>880</v>
      </c>
      <c r="L12" s="332">
        <v>4</v>
      </c>
      <c r="M12" s="252">
        <v>44752</v>
      </c>
      <c r="N12" s="335">
        <v>4</v>
      </c>
      <c r="O12" s="213">
        <v>1442</v>
      </c>
      <c r="P12" s="332">
        <v>8</v>
      </c>
      <c r="Q12" s="252">
        <v>111675</v>
      </c>
      <c r="R12" s="335">
        <v>7</v>
      </c>
      <c r="S12" s="213">
        <v>4265</v>
      </c>
      <c r="T12" s="332">
        <v>4</v>
      </c>
      <c r="U12" s="252">
        <v>5247</v>
      </c>
      <c r="V12" s="333">
        <v>5</v>
      </c>
      <c r="W12" s="398">
        <v>52</v>
      </c>
    </row>
    <row r="13" spans="1:23" ht="49.5" customHeight="1">
      <c r="A13" s="212">
        <v>6</v>
      </c>
      <c r="B13" s="216" t="s">
        <v>499</v>
      </c>
      <c r="C13" s="213">
        <v>1488</v>
      </c>
      <c r="D13" s="332">
        <v>2</v>
      </c>
      <c r="E13" s="252">
        <v>10897</v>
      </c>
      <c r="F13" s="333">
        <v>1</v>
      </c>
      <c r="G13" s="253" t="s">
        <v>628</v>
      </c>
      <c r="H13" s="334" t="s">
        <v>625</v>
      </c>
      <c r="I13" s="214">
        <v>974</v>
      </c>
      <c r="J13" s="333">
        <v>3</v>
      </c>
      <c r="K13" s="254">
        <v>750</v>
      </c>
      <c r="L13" s="332">
        <v>2</v>
      </c>
      <c r="M13" s="252">
        <v>54563</v>
      </c>
      <c r="N13" s="335">
        <v>2</v>
      </c>
      <c r="O13" s="213">
        <v>1914</v>
      </c>
      <c r="P13" s="332">
        <v>2</v>
      </c>
      <c r="Q13" s="252">
        <v>130927</v>
      </c>
      <c r="R13" s="335">
        <v>3</v>
      </c>
      <c r="S13" s="213">
        <v>1255</v>
      </c>
      <c r="T13" s="332">
        <v>1</v>
      </c>
      <c r="U13" s="252">
        <v>5940</v>
      </c>
      <c r="V13" s="333">
        <v>2</v>
      </c>
      <c r="W13" s="398">
        <v>18</v>
      </c>
    </row>
    <row r="14" spans="1:23" ht="49.5" customHeight="1">
      <c r="A14" s="212">
        <v>7</v>
      </c>
      <c r="B14" s="216" t="s">
        <v>500</v>
      </c>
      <c r="C14" s="213">
        <v>1503</v>
      </c>
      <c r="D14" s="332">
        <v>1</v>
      </c>
      <c r="E14" s="252">
        <v>10775</v>
      </c>
      <c r="F14" s="333">
        <v>2</v>
      </c>
      <c r="G14" s="253" t="s">
        <v>631</v>
      </c>
      <c r="H14" s="334" t="s">
        <v>625</v>
      </c>
      <c r="I14" s="214" t="s">
        <v>631</v>
      </c>
      <c r="J14" s="333" t="s">
        <v>625</v>
      </c>
      <c r="K14" s="254">
        <v>839</v>
      </c>
      <c r="L14" s="332">
        <v>3</v>
      </c>
      <c r="M14" s="252">
        <v>63999</v>
      </c>
      <c r="N14" s="335">
        <v>1</v>
      </c>
      <c r="O14" s="213">
        <v>2171</v>
      </c>
      <c r="P14" s="332">
        <v>1</v>
      </c>
      <c r="Q14" s="252" t="s">
        <v>638</v>
      </c>
      <c r="R14" s="335" t="s">
        <v>625</v>
      </c>
      <c r="S14" s="213">
        <v>4296</v>
      </c>
      <c r="T14" s="332">
        <v>6</v>
      </c>
      <c r="U14" s="252">
        <v>5801</v>
      </c>
      <c r="V14" s="333">
        <v>3</v>
      </c>
      <c r="W14" s="398">
        <v>17</v>
      </c>
    </row>
    <row r="15" spans="1:23" ht="49.5" customHeight="1">
      <c r="A15" s="212">
        <v>8</v>
      </c>
      <c r="B15" s="216" t="s">
        <v>587</v>
      </c>
      <c r="C15" s="213">
        <v>1431</v>
      </c>
      <c r="D15" s="332">
        <v>3</v>
      </c>
      <c r="E15" s="252">
        <v>10296</v>
      </c>
      <c r="F15" s="333">
        <v>3</v>
      </c>
      <c r="G15" s="253" t="s">
        <v>628</v>
      </c>
      <c r="H15" s="334" t="s">
        <v>625</v>
      </c>
      <c r="I15" s="214">
        <v>930</v>
      </c>
      <c r="J15" s="333">
        <v>2</v>
      </c>
      <c r="K15" s="254">
        <v>614</v>
      </c>
      <c r="L15" s="332">
        <v>1</v>
      </c>
      <c r="M15" s="252">
        <v>51754</v>
      </c>
      <c r="N15" s="335">
        <v>3</v>
      </c>
      <c r="O15" s="213">
        <v>1871</v>
      </c>
      <c r="P15" s="332">
        <v>3</v>
      </c>
      <c r="Q15" s="252" t="s">
        <v>638</v>
      </c>
      <c r="R15" s="335" t="s">
        <v>625</v>
      </c>
      <c r="S15" s="213">
        <v>2295</v>
      </c>
      <c r="T15" s="332">
        <v>2</v>
      </c>
      <c r="U15" s="411" t="s">
        <v>640</v>
      </c>
      <c r="V15" s="333" t="s">
        <v>625</v>
      </c>
      <c r="W15" s="398">
        <v>17</v>
      </c>
    </row>
    <row r="16" spans="1:23" ht="49.5" customHeight="1" hidden="1">
      <c r="A16" s="212">
        <v>9</v>
      </c>
      <c r="B16" s="216"/>
      <c r="C16" s="213">
        <f>IF(ISERROR(VLOOKUP(B16,'100m.'!$E$8:$F$990,2,0)),"",(VLOOKUP(B16,'100m.'!$E$8:$H$990,2,0)))</f>
      </c>
      <c r="D16" s="332">
        <f>IF(ISERROR(VLOOKUP(B16,'100m.'!$E$8:$G$990,3,0)),"",(VLOOKUP(B16,'100m.'!$E$8:$G$990,3,0)))</f>
      </c>
      <c r="E16" s="252">
        <f>IF(ISERROR(VLOOKUP(B16,'400m.'!$E$8:$F$990,2,0)),"",(VLOOKUP(B16,'400m.'!$E$8:$H$990,2,0)))</f>
      </c>
      <c r="F16" s="333">
        <f>IF(ISERROR(VLOOKUP(B16,'400m.'!$E$8:$G$990,3,0)),"",(VLOOKUP(B16,'400m.'!$E$8:$G$990,3,0)))</f>
      </c>
      <c r="G16" s="253">
        <f>IF(ISERROR(VLOOKUP(B16,Sırık!$F$8:$BR$995,62,0)),"",(VLOOKUP(B16,Sırık!$F$8:$BR$995,62,0)))</f>
      </c>
      <c r="H16" s="334">
        <f>IF(ISERROR(VLOOKUP(B16,Sırık!$F$8:$BS$995,63,0)),"",(VLOOKUP(B16,Sırık!$F$8:$BS$995,63,0)))</f>
      </c>
      <c r="I16" s="214">
        <f>IF(ISERROR(VLOOKUP(B16,Üçadım!$F$8:$N$985,9,0)),"",(VLOOKUP(B16,Üçadım!$F$8:$N$985,9,0)))</f>
      </c>
      <c r="J16" s="333">
        <f>IF(ISERROR(VLOOKUP(B16,Üçadım!$F$8:$O$985,10,0)),"",(VLOOKUP(B16,Üçadım!$F$8:$O$985,10,0)))</f>
      </c>
      <c r="K16" s="254">
        <f>IF(ISERROR(VLOOKUP(B16,Gülle!$F$8:$N$984,9,0)),"",(VLOOKUP(B16,Gülle!$F$8:$N$984,9,0)))</f>
      </c>
      <c r="L16" s="332">
        <f>IF(ISERROR(VLOOKUP(B16,Gülle!$F$8:$O$984,10,0)),"",(VLOOKUP(B16,Gülle!$F$8:$O$984,10,0)))</f>
      </c>
      <c r="M16" s="252">
        <f>IF(ISERROR(VLOOKUP(B16,'1500m.'!$E$8:$F$986,2,0)),"",(VLOOKUP(B16,'1500m.'!$E$8:$H$986,2,0)))</f>
      </c>
      <c r="N16" s="335">
        <f>IF(ISERROR(VLOOKUP(B16,'1500m.'!$E$8:$G$986,3,0)),"",(VLOOKUP(B16,'1500m.'!$E$8:$G$986,3,0)))</f>
      </c>
      <c r="O16" s="213">
        <f>IF(ISERROR(VLOOKUP(B16,'100m.Eng'!$E$8:$F$990,2,0)),"",(VLOOKUP(B16,'100m.Eng'!$E$8:$H$990,2,0)))</f>
      </c>
      <c r="P16" s="332">
        <f>IF(ISERROR(VLOOKUP(B16,'100m.Eng'!$E$8:$G$990,3,0)),"",(VLOOKUP(B16,'100m.Eng'!$E$8:$G$990,3,0)))</f>
      </c>
      <c r="Q16" s="252">
        <f>IF(ISERROR(VLOOKUP(B16,'3000m.Eng'!$E$8:$F$990,2,0)),"",(VLOOKUP(B16,'3000m.Eng'!$E$8:$H$990,2,0)))</f>
      </c>
      <c r="R16" s="335">
        <f>IF(ISERROR(VLOOKUP(B16,'3000m.Eng'!$E$8:$G$990,3,0)),"",(VLOOKUP(B16,'3000m.Eng'!$E$8:$G$990,3,0)))</f>
      </c>
      <c r="S16" s="332">
        <f>IF(ISERROR(VLOOKUP(B16,Çekiç!$F$8:$N$985,9,0)),"",(VLOOKUP(B16,Çekiç!$F$8:$N$985,9,0)))</f>
      </c>
      <c r="T16" s="332">
        <f>IF(ISERROR(VLOOKUP(B16,Çekiç!$F$8:$O$985,10,0)),"",(VLOOKUP(B16,Çekiç!$F$8:$O$985,10,0)))</f>
      </c>
      <c r="U16" s="252">
        <f>IF(ISERROR(VLOOKUP(B16,'4x100m.'!$E$8:$F$990,2,0)),"",(VLOOKUP(B16,'4x100m.'!$E$8:$H$990,2,0)))</f>
      </c>
      <c r="V16" s="333">
        <f>IF(ISERROR(VLOOKUP(B16,'4x100m.'!$E$8:$G$990,3,0)),"",(VLOOKUP(B16,'4x100m.'!$E$8:$G$990,3,0)))</f>
      </c>
      <c r="W16" s="398">
        <f aca="true" t="shared" si="0" ref="W16:W22">SUM(D16,F16,H16,J16,L16,N16,P16,R16,T16,V16)</f>
        <v>0</v>
      </c>
    </row>
    <row r="17" spans="1:23" ht="49.5" customHeight="1" hidden="1">
      <c r="A17" s="212">
        <v>10</v>
      </c>
      <c r="B17" s="216"/>
      <c r="C17" s="213">
        <f>IF(ISERROR(VLOOKUP(B17,'100m.'!$E$8:$F$990,2,0)),"",(VLOOKUP(B17,'100m.'!$E$8:$H$990,2,0)))</f>
      </c>
      <c r="D17" s="332">
        <f>IF(ISERROR(VLOOKUP(B17,'100m.'!$E$8:$G$990,3,0)),"",(VLOOKUP(B17,'100m.'!$E$8:$G$990,3,0)))</f>
      </c>
      <c r="E17" s="252">
        <f>IF(ISERROR(VLOOKUP(B17,'400m.'!$E$8:$F$990,2,0)),"",(VLOOKUP(B17,'400m.'!$E$8:$H$990,2,0)))</f>
      </c>
      <c r="F17" s="333">
        <f>IF(ISERROR(VLOOKUP(B17,'400m.'!$E$8:$G$990,3,0)),"",(VLOOKUP(B17,'400m.'!$E$8:$G$990,3,0)))</f>
      </c>
      <c r="G17" s="253">
        <f>IF(ISERROR(VLOOKUP(B17,Sırık!$F$8:$BR$995,62,0)),"",(VLOOKUP(B17,Sırık!$F$8:$BR$995,62,0)))</f>
      </c>
      <c r="H17" s="334">
        <f>IF(ISERROR(VLOOKUP(B17,Sırık!$F$8:$BS$995,63,0)),"",(VLOOKUP(B17,Sırık!$F$8:$BS$995,63,0)))</f>
      </c>
      <c r="I17" s="214">
        <f>IF(ISERROR(VLOOKUP(B17,Üçadım!$F$8:$N$985,9,0)),"",(VLOOKUP(B17,Üçadım!$F$8:$N$985,9,0)))</f>
      </c>
      <c r="J17" s="333">
        <f>IF(ISERROR(VLOOKUP(B17,Üçadım!$F$8:$O$985,10,0)),"",(VLOOKUP(B17,Üçadım!$F$8:$O$985,10,0)))</f>
      </c>
      <c r="K17" s="254">
        <f>IF(ISERROR(VLOOKUP(B17,Gülle!$F$8:$N$984,9,0)),"",(VLOOKUP(B17,Gülle!$F$8:$N$984,9,0)))</f>
      </c>
      <c r="L17" s="332">
        <f>IF(ISERROR(VLOOKUP(B17,Gülle!$F$8:$O$984,10,0)),"",(VLOOKUP(B17,Gülle!$F$8:$O$984,10,0)))</f>
      </c>
      <c r="M17" s="252">
        <f>IF(ISERROR(VLOOKUP(B17,'1500m.'!$E$8:$F$986,2,0)),"",(VLOOKUP(B17,'1500m.'!$E$8:$H$986,2,0)))</f>
      </c>
      <c r="N17" s="335">
        <f>IF(ISERROR(VLOOKUP(B17,'1500m.'!$E$8:$G$986,3,0)),"",(VLOOKUP(B17,'1500m.'!$E$8:$G$986,3,0)))</f>
      </c>
      <c r="O17" s="213">
        <f>IF(ISERROR(VLOOKUP(B17,'100m.Eng'!$E$8:$F$990,2,0)),"",(VLOOKUP(B17,'100m.Eng'!$E$8:$H$990,2,0)))</f>
      </c>
      <c r="P17" s="332">
        <f>IF(ISERROR(VLOOKUP(B17,'100m.Eng'!$E$8:$G$990,3,0)),"",(VLOOKUP(B17,'100m.Eng'!$E$8:$G$990,3,0)))</f>
      </c>
      <c r="Q17" s="252">
        <f>IF(ISERROR(VLOOKUP(B17,'3000m.Eng'!$E$8:$F$990,2,0)),"",(VLOOKUP(B17,'3000m.Eng'!$E$8:$H$990,2,0)))</f>
      </c>
      <c r="R17" s="335">
        <f>IF(ISERROR(VLOOKUP(B17,'3000m.Eng'!$E$8:$G$990,3,0)),"",(VLOOKUP(B17,'3000m.Eng'!$E$8:$G$990,3,0)))</f>
      </c>
      <c r="S17" s="332">
        <f>IF(ISERROR(VLOOKUP(B17,Çekiç!$F$8:$N$985,9,0)),"",(VLOOKUP(B17,Çekiç!$F$8:$N$985,9,0)))</f>
      </c>
      <c r="T17" s="332">
        <f>IF(ISERROR(VLOOKUP(B17,Çekiç!$F$8:$O$985,10,0)),"",(VLOOKUP(B17,Çekiç!$F$8:$O$985,10,0)))</f>
      </c>
      <c r="U17" s="252">
        <f>IF(ISERROR(VLOOKUP(B17,'4x100m.'!$E$8:$F$990,2,0)),"",(VLOOKUP(B17,'4x100m.'!$E$8:$H$990,2,0)))</f>
      </c>
      <c r="V17" s="333">
        <f>IF(ISERROR(VLOOKUP(B17,'4x100m.'!$E$8:$G$990,3,0)),"",(VLOOKUP(B17,'4x100m.'!$E$8:$G$990,3,0)))</f>
      </c>
      <c r="W17" s="398">
        <f t="shared" si="0"/>
        <v>0</v>
      </c>
    </row>
    <row r="18" spans="1:23" ht="49.5" customHeight="1" hidden="1">
      <c r="A18" s="212">
        <v>11</v>
      </c>
      <c r="B18" s="216"/>
      <c r="C18" s="213">
        <f>IF(ISERROR(VLOOKUP(B18,'100m.'!$E$8:$F$990,2,0)),"",(VLOOKUP(B18,'100m.'!$E$8:$H$990,2,0)))</f>
      </c>
      <c r="D18" s="332">
        <f>IF(ISERROR(VLOOKUP(B18,'100m.'!$E$8:$G$990,3,0)),"",(VLOOKUP(B18,'100m.'!$E$8:$G$990,3,0)))</f>
      </c>
      <c r="E18" s="252">
        <f>IF(ISERROR(VLOOKUP(B18,'400m.'!$E$8:$F$990,2,0)),"",(VLOOKUP(B18,'400m.'!$E$8:$H$990,2,0)))</f>
      </c>
      <c r="F18" s="333">
        <f>IF(ISERROR(VLOOKUP(B18,'400m.'!$E$8:$G$990,3,0)),"",(VLOOKUP(B18,'400m.'!$E$8:$G$990,3,0)))</f>
      </c>
      <c r="G18" s="253">
        <f>IF(ISERROR(VLOOKUP(B18,Sırık!$F$8:$BR$995,62,0)),"",(VLOOKUP(B18,Sırık!$F$8:$BR$995,62,0)))</f>
      </c>
      <c r="H18" s="334">
        <f>IF(ISERROR(VLOOKUP(B18,Sırık!$F$8:$BS$995,63,0)),"",(VLOOKUP(B18,Sırık!$F$8:$BS$995,63,0)))</f>
      </c>
      <c r="I18" s="214">
        <f>IF(ISERROR(VLOOKUP(B18,Üçadım!$F$8:$N$985,9,0)),"",(VLOOKUP(B18,Üçadım!$F$8:$N$985,9,0)))</f>
      </c>
      <c r="J18" s="333">
        <f>IF(ISERROR(VLOOKUP(B18,Üçadım!$F$8:$O$985,10,0)),"",(VLOOKUP(B18,Üçadım!$F$8:$O$985,10,0)))</f>
      </c>
      <c r="K18" s="254">
        <f>IF(ISERROR(VLOOKUP(B18,Gülle!$F$8:$N$984,9,0)),"",(VLOOKUP(B18,Gülle!$F$8:$N$984,9,0)))</f>
      </c>
      <c r="L18" s="332">
        <f>IF(ISERROR(VLOOKUP(B18,Gülle!$F$8:$O$984,10,0)),"",(VLOOKUP(B18,Gülle!$F$8:$O$984,10,0)))</f>
      </c>
      <c r="M18" s="252">
        <f>IF(ISERROR(VLOOKUP(B18,'1500m.'!$E$8:$F$986,2,0)),"",(VLOOKUP(B18,'1500m.'!$E$8:$H$986,2,0)))</f>
      </c>
      <c r="N18" s="335">
        <f>IF(ISERROR(VLOOKUP(B18,'1500m.'!$E$8:$G$986,3,0)),"",(VLOOKUP(B18,'1500m.'!$E$8:$G$986,3,0)))</f>
      </c>
      <c r="O18" s="213">
        <f>IF(ISERROR(VLOOKUP(B18,'100m.Eng'!$E$8:$F$990,2,0)),"",(VLOOKUP(B18,'100m.Eng'!$E$8:$H$990,2,0)))</f>
      </c>
      <c r="P18" s="332">
        <f>IF(ISERROR(VLOOKUP(B18,'100m.Eng'!$E$8:$G$990,3,0)),"",(VLOOKUP(B18,'100m.Eng'!$E$8:$G$990,3,0)))</f>
      </c>
      <c r="Q18" s="252">
        <f>IF(ISERROR(VLOOKUP(B18,'3000m.Eng'!$E$8:$F$990,2,0)),"",(VLOOKUP(B18,'3000m.Eng'!$E$8:$H$990,2,0)))</f>
      </c>
      <c r="R18" s="335">
        <f>IF(ISERROR(VLOOKUP(B18,'3000m.Eng'!$E$8:$G$990,3,0)),"",(VLOOKUP(B18,'3000m.Eng'!$E$8:$G$990,3,0)))</f>
      </c>
      <c r="S18" s="332">
        <f>IF(ISERROR(VLOOKUP(B18,Çekiç!$F$8:$N$985,9,0)),"",(VLOOKUP(B18,Çekiç!$F$8:$N$985,9,0)))</f>
      </c>
      <c r="T18" s="332">
        <f>IF(ISERROR(VLOOKUP(B18,Çekiç!$F$8:$O$985,10,0)),"",(VLOOKUP(B18,Çekiç!$F$8:$O$985,10,0)))</f>
      </c>
      <c r="U18" s="252">
        <f>IF(ISERROR(VLOOKUP(B18,'4x100m.'!$E$8:$F$990,2,0)),"",(VLOOKUP(B18,'4x100m.'!$E$8:$H$990,2,0)))</f>
      </c>
      <c r="V18" s="333">
        <f>IF(ISERROR(VLOOKUP(B18,'4x100m.'!$E$8:$G$990,3,0)),"",(VLOOKUP(B18,'4x100m.'!$E$8:$G$990,3,0)))</f>
      </c>
      <c r="W18" s="398">
        <f t="shared" si="0"/>
        <v>0</v>
      </c>
    </row>
    <row r="19" spans="1:23" ht="49.5" customHeight="1" hidden="1">
      <c r="A19" s="212">
        <v>12</v>
      </c>
      <c r="B19" s="216"/>
      <c r="C19" s="213">
        <f>IF(ISERROR(VLOOKUP(B19,'100m.'!$E$8:$F$990,2,0)),"",(VLOOKUP(B19,'100m.'!$E$8:$H$990,2,0)))</f>
      </c>
      <c r="D19" s="332">
        <f>IF(ISERROR(VLOOKUP(B19,'100m.'!$E$8:$G$990,3,0)),"",(VLOOKUP(B19,'100m.'!$E$8:$G$990,3,0)))</f>
      </c>
      <c r="E19" s="252">
        <f>IF(ISERROR(VLOOKUP(B19,'400m.'!$E$8:$F$990,2,0)),"",(VLOOKUP(B19,'400m.'!$E$8:$H$990,2,0)))</f>
      </c>
      <c r="F19" s="333">
        <f>IF(ISERROR(VLOOKUP(B19,'400m.'!$E$8:$G$990,3,0)),"",(VLOOKUP(B19,'400m.'!$E$8:$G$990,3,0)))</f>
      </c>
      <c r="G19" s="253">
        <f>IF(ISERROR(VLOOKUP(B19,Sırık!$F$8:$BR$995,62,0)),"",(VLOOKUP(B19,Sırık!$F$8:$BR$995,62,0)))</f>
      </c>
      <c r="H19" s="334">
        <f>IF(ISERROR(VLOOKUP(B19,Sırık!$F$8:$BS$995,63,0)),"",(VLOOKUP(B19,Sırık!$F$8:$BS$995,63,0)))</f>
      </c>
      <c r="I19" s="214">
        <f>IF(ISERROR(VLOOKUP(B19,Üçadım!$F$8:$N$985,9,0)),"",(VLOOKUP(B19,Üçadım!$F$8:$N$985,9,0)))</f>
      </c>
      <c r="J19" s="333">
        <f>IF(ISERROR(VLOOKUP(B19,Üçadım!$F$8:$O$985,10,0)),"",(VLOOKUP(B19,Üçadım!$F$8:$O$985,10,0)))</f>
      </c>
      <c r="K19" s="254">
        <f>IF(ISERROR(VLOOKUP(B19,Gülle!$F$8:$N$984,9,0)),"",(VLOOKUP(B19,Gülle!$F$8:$N$984,9,0)))</f>
      </c>
      <c r="L19" s="332">
        <f>IF(ISERROR(VLOOKUP(B19,Gülle!$F$8:$O$984,10,0)),"",(VLOOKUP(B19,Gülle!$F$8:$O$984,10,0)))</f>
      </c>
      <c r="M19" s="252">
        <f>IF(ISERROR(VLOOKUP(B19,'1500m.'!$E$8:$F$986,2,0)),"",(VLOOKUP(B19,'1500m.'!$E$8:$H$986,2,0)))</f>
      </c>
      <c r="N19" s="335">
        <f>IF(ISERROR(VLOOKUP(B19,'1500m.'!$E$8:$G$986,3,0)),"",(VLOOKUP(B19,'1500m.'!$E$8:$G$986,3,0)))</f>
      </c>
      <c r="O19" s="213">
        <f>IF(ISERROR(VLOOKUP(B19,'100m.Eng'!$E$8:$F$990,2,0)),"",(VLOOKUP(B19,'100m.Eng'!$E$8:$H$990,2,0)))</f>
      </c>
      <c r="P19" s="332">
        <f>IF(ISERROR(VLOOKUP(B19,'100m.Eng'!$E$8:$G$990,3,0)),"",(VLOOKUP(B19,'100m.Eng'!$E$8:$G$990,3,0)))</f>
      </c>
      <c r="Q19" s="252">
        <f>IF(ISERROR(VLOOKUP(B19,'3000m.Eng'!$E$8:$F$990,2,0)),"",(VLOOKUP(B19,'3000m.Eng'!$E$8:$H$990,2,0)))</f>
      </c>
      <c r="R19" s="335">
        <f>IF(ISERROR(VLOOKUP(B19,'3000m.Eng'!$E$8:$G$990,3,0)),"",(VLOOKUP(B19,'3000m.Eng'!$E$8:$G$990,3,0)))</f>
      </c>
      <c r="S19" s="332">
        <f>IF(ISERROR(VLOOKUP(B19,Çekiç!$F$8:$N$985,9,0)),"",(VLOOKUP(B19,Çekiç!$F$8:$N$985,9,0)))</f>
      </c>
      <c r="T19" s="332">
        <f>IF(ISERROR(VLOOKUP(B19,Çekiç!$F$8:$O$985,10,0)),"",(VLOOKUP(B19,Çekiç!$F$8:$O$985,10,0)))</f>
      </c>
      <c r="U19" s="252">
        <f>IF(ISERROR(VLOOKUP(B19,'4x100m.'!$E$8:$F$990,2,0)),"",(VLOOKUP(B19,'4x100m.'!$E$8:$H$990,2,0)))</f>
      </c>
      <c r="V19" s="333">
        <f>IF(ISERROR(VLOOKUP(B19,'4x100m.'!$E$8:$G$990,3,0)),"",(VLOOKUP(B19,'4x100m.'!$E$8:$G$990,3,0)))</f>
      </c>
      <c r="W19" s="398">
        <f t="shared" si="0"/>
        <v>0</v>
      </c>
    </row>
    <row r="20" spans="1:23" ht="49.5" customHeight="1" hidden="1">
      <c r="A20" s="212">
        <v>13</v>
      </c>
      <c r="B20" s="216"/>
      <c r="C20" s="213">
        <f>IF(ISERROR(VLOOKUP(B20,'100m.'!$E$8:$F$990,2,0)),"",(VLOOKUP(B20,'100m.'!$E$8:$H$990,2,0)))</f>
      </c>
      <c r="D20" s="332">
        <f>IF(ISERROR(VLOOKUP(B20,'100m.'!$E$8:$G$990,3,0)),"",(VLOOKUP(B20,'100m.'!$E$8:$G$990,3,0)))</f>
      </c>
      <c r="E20" s="252">
        <f>IF(ISERROR(VLOOKUP(B20,'400m.'!$E$8:$F$990,2,0)),"",(VLOOKUP(B20,'400m.'!$E$8:$H$990,2,0)))</f>
      </c>
      <c r="F20" s="333">
        <f>IF(ISERROR(VLOOKUP(B20,'400m.'!$E$8:$G$990,3,0)),"",(VLOOKUP(B20,'400m.'!$E$8:$G$990,3,0)))</f>
      </c>
      <c r="G20" s="253">
        <f>IF(ISERROR(VLOOKUP(B20,Sırık!$F$8:$BR$995,62,0)),"",(VLOOKUP(B20,Sırık!$F$8:$BR$995,62,0)))</f>
      </c>
      <c r="H20" s="334">
        <f>IF(ISERROR(VLOOKUP(B20,Sırık!$F$8:$BS$995,63,0)),"",(VLOOKUP(B20,Sırık!$F$8:$BS$995,63,0)))</f>
      </c>
      <c r="I20" s="214">
        <f>IF(ISERROR(VLOOKUP(B20,Üçadım!$F$8:$N$985,9,0)),"",(VLOOKUP(B20,Üçadım!$F$8:$N$985,9,0)))</f>
      </c>
      <c r="J20" s="333">
        <f>IF(ISERROR(VLOOKUP(B20,Üçadım!$F$8:$O$985,10,0)),"",(VLOOKUP(B20,Üçadım!$F$8:$O$985,10,0)))</f>
      </c>
      <c r="K20" s="254">
        <f>IF(ISERROR(VLOOKUP(B20,Gülle!$F$8:$N$984,9,0)),"",(VLOOKUP(B20,Gülle!$F$8:$N$984,9,0)))</f>
      </c>
      <c r="L20" s="332">
        <f>IF(ISERROR(VLOOKUP(B20,Gülle!$F$8:$O$984,10,0)),"",(VLOOKUP(B20,Gülle!$F$8:$O$984,10,0)))</f>
      </c>
      <c r="M20" s="252">
        <f>IF(ISERROR(VLOOKUP(B20,'1500m.'!$E$8:$F$986,2,0)),"",(VLOOKUP(B20,'1500m.'!$E$8:$H$986,2,0)))</f>
      </c>
      <c r="N20" s="335">
        <f>IF(ISERROR(VLOOKUP(B20,'1500m.'!$E$8:$G$986,3,0)),"",(VLOOKUP(B20,'1500m.'!$E$8:$G$986,3,0)))</f>
      </c>
      <c r="O20" s="213">
        <f>IF(ISERROR(VLOOKUP(B20,'100m.Eng'!$E$8:$F$990,2,0)),"",(VLOOKUP(B20,'100m.Eng'!$E$8:$H$990,2,0)))</f>
      </c>
      <c r="P20" s="332">
        <f>IF(ISERROR(VLOOKUP(B20,'100m.Eng'!$E$8:$G$990,3,0)),"",(VLOOKUP(B20,'100m.Eng'!$E$8:$G$990,3,0)))</f>
      </c>
      <c r="Q20" s="252">
        <f>IF(ISERROR(VLOOKUP(B20,'3000m.Eng'!$E$8:$F$990,2,0)),"",(VLOOKUP(B20,'3000m.Eng'!$E$8:$H$990,2,0)))</f>
      </c>
      <c r="R20" s="335">
        <f>IF(ISERROR(VLOOKUP(B20,'3000m.Eng'!$E$8:$G$990,3,0)),"",(VLOOKUP(B20,'3000m.Eng'!$E$8:$G$990,3,0)))</f>
      </c>
      <c r="S20" s="332">
        <f>IF(ISERROR(VLOOKUP(B20,Çekiç!$F$8:$N$985,9,0)),"",(VLOOKUP(B20,Çekiç!$F$8:$N$985,9,0)))</f>
      </c>
      <c r="T20" s="332">
        <f>IF(ISERROR(VLOOKUP(B20,Çekiç!$F$8:$O$985,10,0)),"",(VLOOKUP(B20,Çekiç!$F$8:$O$985,10,0)))</f>
      </c>
      <c r="U20" s="252">
        <f>IF(ISERROR(VLOOKUP(B20,'4x100m.'!$E$8:$F$990,2,0)),"",(VLOOKUP(B20,'4x100m.'!$E$8:$H$990,2,0)))</f>
      </c>
      <c r="V20" s="333">
        <f>IF(ISERROR(VLOOKUP(B20,'4x100m.'!$E$8:$G$990,3,0)),"",(VLOOKUP(B20,'4x100m.'!$E$8:$G$990,3,0)))</f>
      </c>
      <c r="W20" s="398">
        <f t="shared" si="0"/>
        <v>0</v>
      </c>
    </row>
    <row r="21" spans="1:23" ht="49.5" customHeight="1" hidden="1">
      <c r="A21" s="212">
        <v>14</v>
      </c>
      <c r="B21" s="216"/>
      <c r="C21" s="213">
        <f>IF(ISERROR(VLOOKUP(B21,'100m.'!$E$8:$F$990,2,0)),"",(VLOOKUP(B21,'100m.'!$E$8:$H$990,2,0)))</f>
      </c>
      <c r="D21" s="332">
        <f>IF(ISERROR(VLOOKUP(B21,'100m.'!$E$8:$G$990,3,0)),"",(VLOOKUP(B21,'100m.'!$E$8:$G$990,3,0)))</f>
      </c>
      <c r="E21" s="252">
        <f>IF(ISERROR(VLOOKUP(B21,'400m.'!$E$8:$F$990,2,0)),"",(VLOOKUP(B21,'400m.'!$E$8:$H$990,2,0)))</f>
      </c>
      <c r="F21" s="333">
        <f>IF(ISERROR(VLOOKUP(B21,'400m.'!$E$8:$G$990,3,0)),"",(VLOOKUP(B21,'400m.'!$E$8:$G$990,3,0)))</f>
      </c>
      <c r="G21" s="253">
        <f>IF(ISERROR(VLOOKUP(B21,Sırık!$F$8:$BR$995,62,0)),"",(VLOOKUP(B21,Sırık!$F$8:$BR$995,62,0)))</f>
      </c>
      <c r="H21" s="334">
        <f>IF(ISERROR(VLOOKUP(B21,Sırık!$F$8:$BS$995,63,0)),"",(VLOOKUP(B21,Sırık!$F$8:$BS$995,63,0)))</f>
      </c>
      <c r="I21" s="214">
        <f>IF(ISERROR(VLOOKUP(B21,Üçadım!$F$8:$N$985,9,0)),"",(VLOOKUP(B21,Üçadım!$F$8:$N$985,9,0)))</f>
      </c>
      <c r="J21" s="333">
        <f>IF(ISERROR(VLOOKUP(B21,Üçadım!$F$8:$O$985,10,0)),"",(VLOOKUP(B21,Üçadım!$F$8:$O$985,10,0)))</f>
      </c>
      <c r="K21" s="254">
        <f>IF(ISERROR(VLOOKUP(B21,Gülle!$F$8:$N$984,9,0)),"",(VLOOKUP(B21,Gülle!$F$8:$N$984,9,0)))</f>
      </c>
      <c r="L21" s="332">
        <f>IF(ISERROR(VLOOKUP(B21,Gülle!$F$8:$O$984,10,0)),"",(VLOOKUP(B21,Gülle!$F$8:$O$984,10,0)))</f>
      </c>
      <c r="M21" s="252">
        <f>IF(ISERROR(VLOOKUP(B21,'1500m.'!$E$8:$F$986,2,0)),"",(VLOOKUP(B21,'1500m.'!$E$8:$H$986,2,0)))</f>
      </c>
      <c r="N21" s="335">
        <f>IF(ISERROR(VLOOKUP(B21,'1500m.'!$E$8:$G$986,3,0)),"",(VLOOKUP(B21,'1500m.'!$E$8:$G$986,3,0)))</f>
      </c>
      <c r="O21" s="213">
        <f>IF(ISERROR(VLOOKUP(B21,'100m.Eng'!$E$8:$F$990,2,0)),"",(VLOOKUP(B21,'100m.Eng'!$E$8:$H$990,2,0)))</f>
      </c>
      <c r="P21" s="332">
        <f>IF(ISERROR(VLOOKUP(B21,'100m.Eng'!$E$8:$G$990,3,0)),"",(VLOOKUP(B21,'100m.Eng'!$E$8:$G$990,3,0)))</f>
      </c>
      <c r="Q21" s="252">
        <f>IF(ISERROR(VLOOKUP(B21,'3000m.Eng'!$E$8:$F$990,2,0)),"",(VLOOKUP(B21,'3000m.Eng'!$E$8:$H$990,2,0)))</f>
      </c>
      <c r="R21" s="335">
        <f>IF(ISERROR(VLOOKUP(B21,'3000m.Eng'!$E$8:$G$990,3,0)),"",(VLOOKUP(B21,'3000m.Eng'!$E$8:$G$990,3,0)))</f>
      </c>
      <c r="S21" s="332">
        <f>IF(ISERROR(VLOOKUP(B21,Çekiç!$F$8:$N$985,9,0)),"",(VLOOKUP(B21,Çekiç!$F$8:$N$985,9,0)))</f>
      </c>
      <c r="T21" s="332">
        <f>IF(ISERROR(VLOOKUP(B21,Çekiç!$F$8:$O$985,10,0)),"",(VLOOKUP(B21,Çekiç!$F$8:$O$985,10,0)))</f>
      </c>
      <c r="U21" s="252">
        <f>IF(ISERROR(VLOOKUP(B21,'4x100m.'!$E$8:$F$990,2,0)),"",(VLOOKUP(B21,'4x100m.'!$E$8:$H$990,2,0)))</f>
      </c>
      <c r="V21" s="333">
        <f>IF(ISERROR(VLOOKUP(B21,'4x100m.'!$E$8:$G$990,3,0)),"",(VLOOKUP(B21,'4x100m.'!$E$8:$G$990,3,0)))</f>
      </c>
      <c r="W21" s="398">
        <f t="shared" si="0"/>
        <v>0</v>
      </c>
    </row>
    <row r="22" spans="1:23" ht="51" customHeight="1" hidden="1">
      <c r="A22" s="212">
        <v>15</v>
      </c>
      <c r="B22" s="216"/>
      <c r="C22" s="213">
        <f>IF(ISERROR(VLOOKUP(B22,'100m.'!$E$8:$F$990,2,0)),"",(VLOOKUP(B22,'100m.'!$E$8:$H$990,2,0)))</f>
      </c>
      <c r="D22" s="332">
        <f>IF(ISERROR(VLOOKUP(B22,'100m.'!$E$8:$G$990,3,0)),"",(VLOOKUP(B22,'100m.'!$E$8:$G$990,3,0)))</f>
      </c>
      <c r="E22" s="252">
        <f>IF(ISERROR(VLOOKUP(B22,'400m.'!$E$8:$F$990,2,0)),"",(VLOOKUP(B22,'400m.'!$E$8:$H$990,2,0)))</f>
      </c>
      <c r="F22" s="333">
        <f>IF(ISERROR(VLOOKUP(B22,'400m.'!$E$8:$G$990,3,0)),"",(VLOOKUP(B22,'400m.'!$E$8:$G$990,3,0)))</f>
      </c>
      <c r="G22" s="253">
        <f>IF(ISERROR(VLOOKUP(B22,Sırık!$F$8:$BR$995,62,0)),"",(VLOOKUP(B22,Sırık!$F$8:$BR$995,62,0)))</f>
      </c>
      <c r="H22" s="334">
        <f>IF(ISERROR(VLOOKUP(B22,Sırık!$F$8:$BS$995,63,0)),"",(VLOOKUP(B22,Sırık!$F$8:$BS$995,63,0)))</f>
      </c>
      <c r="I22" s="214">
        <f>IF(ISERROR(VLOOKUP(B22,Üçadım!$F$8:$N$985,9,0)),"",(VLOOKUP(B22,Üçadım!$F$8:$N$985,9,0)))</f>
      </c>
      <c r="J22" s="333">
        <f>IF(ISERROR(VLOOKUP(B22,Üçadım!$F$8:$O$985,10,0)),"",(VLOOKUP(B22,Üçadım!$F$8:$O$985,10,0)))</f>
      </c>
      <c r="K22" s="254">
        <f>IF(ISERROR(VLOOKUP(B22,Gülle!$F$8:$N$984,9,0)),"",(VLOOKUP(B22,Gülle!$F$8:$N$984,9,0)))</f>
      </c>
      <c r="L22" s="332">
        <f>IF(ISERROR(VLOOKUP(B22,Gülle!$F$8:$O$984,10,0)),"",(VLOOKUP(B22,Gülle!$F$8:$O$984,10,0)))</f>
      </c>
      <c r="M22" s="252">
        <f>IF(ISERROR(VLOOKUP(B22,'1500m.'!$E$8:$F$986,2,0)),"",(VLOOKUP(B22,'1500m.'!$E$8:$H$986,2,0)))</f>
      </c>
      <c r="N22" s="335">
        <f>IF(ISERROR(VLOOKUP(B22,'1500m.'!$E$8:$G$986,3,0)),"",(VLOOKUP(B22,'1500m.'!$E$8:$G$986,3,0)))</f>
      </c>
      <c r="O22" s="213">
        <f>IF(ISERROR(VLOOKUP(B22,'100m.Eng'!$E$8:$F$990,2,0)),"",(VLOOKUP(B22,'100m.Eng'!$E$8:$H$990,2,0)))</f>
      </c>
      <c r="P22" s="332">
        <f>IF(ISERROR(VLOOKUP(B22,'100m.Eng'!$E$8:$G$990,3,0)),"",(VLOOKUP(B22,'100m.Eng'!$E$8:$G$990,3,0)))</f>
      </c>
      <c r="Q22" s="252">
        <f>IF(ISERROR(VLOOKUP(B22,'3000m.Eng'!$E$8:$F$990,2,0)),"",(VLOOKUP(B22,'3000m.Eng'!$E$8:$H$990,2,0)))</f>
      </c>
      <c r="R22" s="335">
        <f>IF(ISERROR(VLOOKUP(B22,'3000m.Eng'!$E$8:$G$990,3,0)),"",(VLOOKUP(B22,'3000m.Eng'!$E$8:$G$990,3,0)))</f>
      </c>
      <c r="S22" s="332">
        <f>IF(ISERROR(VLOOKUP(B22,Çekiç!$F$8:$N$985,9,0)),"",(VLOOKUP(B22,Çekiç!$F$8:$N$985,9,0)))</f>
      </c>
      <c r="T22" s="332">
        <f>IF(ISERROR(VLOOKUP(B22,Çekiç!$F$8:$O$985,10,0)),"",(VLOOKUP(B22,Çekiç!$F$8:$O$985,10,0)))</f>
      </c>
      <c r="U22" s="252">
        <f>IF(ISERROR(VLOOKUP(B22,'4x100m.'!$E$8:$F$990,2,0)),"",(VLOOKUP(B22,'4x100m.'!$E$8:$H$990,2,0)))</f>
      </c>
      <c r="V22" s="333">
        <f>IF(ISERROR(VLOOKUP(B22,'4x100m.'!$E$8:$G$990,3,0)),"",(VLOOKUP(B22,'4x100m.'!$E$8:$G$990,3,0)))</f>
      </c>
      <c r="W22" s="398">
        <f t="shared" si="0"/>
        <v>0</v>
      </c>
    </row>
    <row r="23" spans="1:23" ht="30" customHeight="1">
      <c r="A23" s="556" t="s">
        <v>243</v>
      </c>
      <c r="B23" s="556"/>
      <c r="C23" s="556"/>
      <c r="D23" s="556"/>
      <c r="E23" s="556"/>
      <c r="F23" s="556"/>
      <c r="G23" s="556"/>
      <c r="H23" s="556"/>
      <c r="I23" s="556"/>
      <c r="J23" s="556"/>
      <c r="K23" s="556"/>
      <c r="L23" s="556"/>
      <c r="M23" s="556"/>
      <c r="N23" s="556"/>
      <c r="O23" s="556"/>
      <c r="P23" s="556"/>
      <c r="Q23" s="556"/>
      <c r="R23" s="556"/>
      <c r="S23" s="556"/>
      <c r="T23" s="556"/>
      <c r="U23" s="556"/>
      <c r="V23" s="556"/>
      <c r="W23" s="556"/>
    </row>
    <row r="24" spans="1:23" ht="24" customHeight="1">
      <c r="A24" s="557" t="str">
        <f>'YARIŞMA BİLGİLERİ'!F21</f>
        <v>Genç Bayanlar</v>
      </c>
      <c r="B24" s="557"/>
      <c r="C24" s="557"/>
      <c r="D24" s="557"/>
      <c r="E24" s="557"/>
      <c r="F24" s="557"/>
      <c r="G24" s="557"/>
      <c r="H24" s="557"/>
      <c r="I24" s="557"/>
      <c r="J24" s="557"/>
      <c r="K24" s="557"/>
      <c r="L24" s="557"/>
      <c r="M24" s="557"/>
      <c r="N24" s="557"/>
      <c r="O24" s="557"/>
      <c r="P24" s="557"/>
      <c r="Q24" s="557"/>
      <c r="R24" s="557"/>
      <c r="S24" s="557"/>
      <c r="T24" s="557"/>
      <c r="U24" s="557"/>
      <c r="V24" s="557"/>
      <c r="W24" s="557"/>
    </row>
    <row r="25" spans="1:23" ht="24" customHeight="1">
      <c r="A25" s="257" t="s">
        <v>136</v>
      </c>
      <c r="B25" s="257" t="s">
        <v>444</v>
      </c>
      <c r="C25" s="545" t="s">
        <v>308</v>
      </c>
      <c r="D25" s="546"/>
      <c r="E25" s="545" t="s">
        <v>440</v>
      </c>
      <c r="F25" s="546"/>
      <c r="G25" s="545" t="s">
        <v>133</v>
      </c>
      <c r="H25" s="546"/>
      <c r="I25" s="545" t="s">
        <v>239</v>
      </c>
      <c r="J25" s="546"/>
      <c r="K25" s="545" t="s">
        <v>240</v>
      </c>
      <c r="L25" s="546"/>
      <c r="M25" s="545" t="s">
        <v>134</v>
      </c>
      <c r="N25" s="546"/>
      <c r="O25" s="545" t="s">
        <v>135</v>
      </c>
      <c r="P25" s="546"/>
      <c r="Q25" s="545" t="s">
        <v>441</v>
      </c>
      <c r="R25" s="546"/>
      <c r="S25" s="545" t="s">
        <v>439</v>
      </c>
      <c r="T25" s="546"/>
      <c r="U25" s="547" t="s">
        <v>137</v>
      </c>
      <c r="V25" s="547" t="s">
        <v>138</v>
      </c>
      <c r="W25" s="547" t="s">
        <v>139</v>
      </c>
    </row>
    <row r="26" spans="1:23" ht="24" customHeight="1">
      <c r="A26" s="258"/>
      <c r="B26" s="258"/>
      <c r="C26" s="210" t="s">
        <v>26</v>
      </c>
      <c r="D26" s="211" t="s">
        <v>101</v>
      </c>
      <c r="E26" s="210" t="s">
        <v>26</v>
      </c>
      <c r="F26" s="211" t="s">
        <v>101</v>
      </c>
      <c r="G26" s="210" t="s">
        <v>26</v>
      </c>
      <c r="H26" s="211" t="s">
        <v>101</v>
      </c>
      <c r="I26" s="210" t="s">
        <v>26</v>
      </c>
      <c r="J26" s="211" t="s">
        <v>101</v>
      </c>
      <c r="K26" s="210" t="s">
        <v>26</v>
      </c>
      <c r="L26" s="211" t="s">
        <v>101</v>
      </c>
      <c r="M26" s="210" t="s">
        <v>26</v>
      </c>
      <c r="N26" s="211" t="s">
        <v>101</v>
      </c>
      <c r="O26" s="210" t="s">
        <v>26</v>
      </c>
      <c r="P26" s="211" t="s">
        <v>101</v>
      </c>
      <c r="Q26" s="210" t="s">
        <v>26</v>
      </c>
      <c r="R26" s="211" t="s">
        <v>101</v>
      </c>
      <c r="S26" s="210" t="s">
        <v>26</v>
      </c>
      <c r="T26" s="211" t="s">
        <v>101</v>
      </c>
      <c r="U26" s="548"/>
      <c r="V26" s="548"/>
      <c r="W26" s="548"/>
    </row>
    <row r="27" spans="1:23" ht="51" customHeight="1">
      <c r="A27" s="212">
        <v>1</v>
      </c>
      <c r="B27" s="216"/>
      <c r="C27" s="213">
        <f>IF(ISERROR(VLOOKUP(B27,#REF!,2,0)),"",(VLOOKUP(B27,#REF!,2,0)))</f>
      </c>
      <c r="D27" s="332">
        <f>IF(ISERROR(VLOOKUP(B27,#REF!,3,0)),"",(VLOOKUP(B27,#REF!,3,0)))</f>
      </c>
      <c r="E27" s="252">
        <f>IF(ISERROR(VLOOKUP(B27,#REF!,2,0)),"",(VLOOKUP(B27,#REF!,2,0)))</f>
      </c>
      <c r="F27" s="333">
        <f>IF(ISERROR(VLOOKUP(B27,#REF!,3,0)),"",(VLOOKUP(B27,#REF!,3,0)))</f>
      </c>
      <c r="G27" s="253">
        <f>IF(ISERROR(VLOOKUP(B27,#REF!,62,0)),"",(VLOOKUP(B27,#REF!,62,0)))</f>
      </c>
      <c r="H27" s="334">
        <f>IF(ISERROR(VLOOKUP(B27,#REF!,63,0)),"",(VLOOKUP(B27,#REF!,63,0)))</f>
      </c>
      <c r="I27" s="214">
        <f>IF(ISERROR(VLOOKUP(B27,#REF!,9,0)),"",(VLOOKUP(B27,#REF!,9,0)))</f>
      </c>
      <c r="J27" s="333">
        <f>IF(ISERROR(VLOOKUP(B27,#REF!,10,0)),"",(VLOOKUP(B27,#REF!,10,0)))</f>
      </c>
      <c r="K27" s="254">
        <f>IF(ISERROR(VLOOKUP(B27,#REF!,9,0)),"",(VLOOKUP(B27,#REF!,9,0)))</f>
      </c>
      <c r="L27" s="332">
        <f>IF(ISERROR(VLOOKUP(B27,#REF!,10,0)),"",(VLOOKUP(B27,#REF!,10,0)))</f>
      </c>
      <c r="M27" s="252">
        <f>IF(ISERROR(VLOOKUP(B27,#REF!,2,0)),"",(VLOOKUP(B27,#REF!,2,0)))</f>
      </c>
      <c r="N27" s="333">
        <f>IF(ISERROR(VLOOKUP(B27,#REF!,3,0)),"",(VLOOKUP(B27,#REF!,3,0)))</f>
      </c>
      <c r="O27" s="253">
        <f>IF(ISERROR(VLOOKUP(B27,#REF!,9,0)),"",(VLOOKUP(B27,#REF!,9,0)))</f>
      </c>
      <c r="P27" s="334">
        <f>IF(ISERROR(VLOOKUP(B27,#REF!,10,0)),"",(VLOOKUP(B27,#REF!,10,0)))</f>
      </c>
      <c r="Q27" s="252">
        <f>IF(ISERROR(VLOOKUP(B27,#REF!,2,0)),"",(VLOOKUP(B27,#REF!,2,0)))</f>
      </c>
      <c r="R27" s="333">
        <f>IF(ISERROR(VLOOKUP(B27,#REF!,3,0)),"",(VLOOKUP(B27,#REF!,3,0)))</f>
      </c>
      <c r="S27" s="252">
        <f>IF(ISERROR(VLOOKUP(B27,#REF!,2,0)),"",(VLOOKUP(B27,#REF!,2,0)))</f>
      </c>
      <c r="T27" s="333">
        <f>IF(ISERROR(VLOOKUP(B27,#REF!,3,0)),"",(VLOOKUP(B27,#REF!,3,0)))</f>
      </c>
      <c r="U27" s="399"/>
      <c r="V27" s="399">
        <f>SUM(D27,F27,H27,J27,L27,N27,P27,R27,T27)</f>
        <v>0</v>
      </c>
      <c r="W27" s="400">
        <f>SUM(U27,V27)</f>
        <v>0</v>
      </c>
    </row>
    <row r="28" spans="1:23" ht="51" customHeight="1">
      <c r="A28" s="212">
        <v>2</v>
      </c>
      <c r="B28" s="216"/>
      <c r="C28" s="213">
        <f>IF(ISERROR(VLOOKUP(B28,#REF!,2,0)),"",(VLOOKUP(B28,#REF!,2,0)))</f>
      </c>
      <c r="D28" s="332">
        <f>IF(ISERROR(VLOOKUP(B28,#REF!,3,0)),"",(VLOOKUP(B28,#REF!,3,0)))</f>
      </c>
      <c r="E28" s="252">
        <f>IF(ISERROR(VLOOKUP(B28,#REF!,2,0)),"",(VLOOKUP(B28,#REF!,2,0)))</f>
      </c>
      <c r="F28" s="333">
        <f>IF(ISERROR(VLOOKUP(B28,#REF!,3,0)),"",(VLOOKUP(B28,#REF!,3,0)))</f>
      </c>
      <c r="G28" s="253">
        <f>IF(ISERROR(VLOOKUP(B28,#REF!,62,0)),"",(VLOOKUP(B28,#REF!,62,0)))</f>
      </c>
      <c r="H28" s="334">
        <f>IF(ISERROR(VLOOKUP(B28,#REF!,63,0)),"",(VLOOKUP(B28,#REF!,63,0)))</f>
      </c>
      <c r="I28" s="214">
        <f>IF(ISERROR(VLOOKUP(B28,#REF!,9,0)),"",(VLOOKUP(B28,#REF!,9,0)))</f>
      </c>
      <c r="J28" s="333">
        <f>IF(ISERROR(VLOOKUP(B28,#REF!,10,0)),"",(VLOOKUP(B28,#REF!,10,0)))</f>
      </c>
      <c r="K28" s="254">
        <f>IF(ISERROR(VLOOKUP(B28,#REF!,9,0)),"",(VLOOKUP(B28,#REF!,9,0)))</f>
      </c>
      <c r="L28" s="332">
        <f>IF(ISERROR(VLOOKUP(B28,#REF!,10,0)),"",(VLOOKUP(B28,#REF!,10,0)))</f>
      </c>
      <c r="M28" s="252">
        <f>IF(ISERROR(VLOOKUP(B28,#REF!,2,0)),"",(VLOOKUP(B28,#REF!,2,0)))</f>
      </c>
      <c r="N28" s="333">
        <f>IF(ISERROR(VLOOKUP(B28,#REF!,3,0)),"",(VLOOKUP(B28,#REF!,3,0)))</f>
      </c>
      <c r="O28" s="253">
        <f>IF(ISERROR(VLOOKUP(B28,#REF!,9,0)),"",(VLOOKUP(B28,#REF!,9,0)))</f>
      </c>
      <c r="P28" s="334">
        <f>IF(ISERROR(VLOOKUP(B28,#REF!,10,0)),"",(VLOOKUP(B28,#REF!,10,0)))</f>
      </c>
      <c r="Q28" s="252">
        <f>IF(ISERROR(VLOOKUP(B28,#REF!,2,0)),"",(VLOOKUP(B28,#REF!,2,0)))</f>
      </c>
      <c r="R28" s="333">
        <f>IF(ISERROR(VLOOKUP(B28,#REF!,3,0)),"",(VLOOKUP(B28,#REF!,3,0)))</f>
      </c>
      <c r="S28" s="252">
        <f>IF(ISERROR(VLOOKUP(B28,#REF!,2,0)),"",(VLOOKUP(B28,#REF!,2,0)))</f>
      </c>
      <c r="T28" s="333">
        <f>IF(ISERROR(VLOOKUP(B28,#REF!,3,0)),"",(VLOOKUP(B28,#REF!,3,0)))</f>
      </c>
      <c r="U28" s="399"/>
      <c r="V28" s="399">
        <f aca="true" t="shared" si="1" ref="V28:V41">SUM(D28,F28,H28,J28,L28,N28,P28,R28,T28)</f>
        <v>0</v>
      </c>
      <c r="W28" s="400">
        <f aca="true" t="shared" si="2" ref="W28:W41">SUM(U28,V28)</f>
        <v>0</v>
      </c>
    </row>
    <row r="29" spans="1:23" ht="51" customHeight="1">
      <c r="A29" s="212">
        <v>3</v>
      </c>
      <c r="B29" s="216"/>
      <c r="C29" s="213">
        <f>IF(ISERROR(VLOOKUP(B29,#REF!,2,0)),"",(VLOOKUP(B29,#REF!,2,0)))</f>
      </c>
      <c r="D29" s="332">
        <f>IF(ISERROR(VLOOKUP(B29,#REF!,3,0)),"",(VLOOKUP(B29,#REF!,3,0)))</f>
      </c>
      <c r="E29" s="252">
        <f>IF(ISERROR(VLOOKUP(B29,#REF!,2,0)),"",(VLOOKUP(B29,#REF!,2,0)))</f>
      </c>
      <c r="F29" s="333">
        <f>IF(ISERROR(VLOOKUP(B29,#REF!,3,0)),"",(VLOOKUP(B29,#REF!,3,0)))</f>
      </c>
      <c r="G29" s="253">
        <f>IF(ISERROR(VLOOKUP(B29,#REF!,62,0)),"",(VLOOKUP(B29,#REF!,62,0)))</f>
      </c>
      <c r="H29" s="334">
        <f>IF(ISERROR(VLOOKUP(B29,#REF!,63,0)),"",(VLOOKUP(B29,#REF!,63,0)))</f>
      </c>
      <c r="I29" s="214">
        <f>IF(ISERROR(VLOOKUP(B29,#REF!,9,0)),"",(VLOOKUP(B29,#REF!,9,0)))</f>
      </c>
      <c r="J29" s="333">
        <f>IF(ISERROR(VLOOKUP(B29,#REF!,10,0)),"",(VLOOKUP(B29,#REF!,10,0)))</f>
      </c>
      <c r="K29" s="254">
        <f>IF(ISERROR(VLOOKUP(B29,#REF!,9,0)),"",(VLOOKUP(B29,#REF!,9,0)))</f>
      </c>
      <c r="L29" s="332">
        <f>IF(ISERROR(VLOOKUP(B29,#REF!,10,0)),"",(VLOOKUP(B29,#REF!,10,0)))</f>
      </c>
      <c r="M29" s="252">
        <f>IF(ISERROR(VLOOKUP(B29,#REF!,2,0)),"",(VLOOKUP(B29,#REF!,2,0)))</f>
      </c>
      <c r="N29" s="333">
        <f>IF(ISERROR(VLOOKUP(B29,#REF!,3,0)),"",(VLOOKUP(B29,#REF!,3,0)))</f>
      </c>
      <c r="O29" s="253">
        <f>IF(ISERROR(VLOOKUP(B29,#REF!,9,0)),"",(VLOOKUP(B29,#REF!,9,0)))</f>
      </c>
      <c r="P29" s="334">
        <f>IF(ISERROR(VLOOKUP(B29,#REF!,10,0)),"",(VLOOKUP(B29,#REF!,10,0)))</f>
      </c>
      <c r="Q29" s="252">
        <f>IF(ISERROR(VLOOKUP(B29,#REF!,2,0)),"",(VLOOKUP(B29,#REF!,2,0)))</f>
      </c>
      <c r="R29" s="333">
        <f>IF(ISERROR(VLOOKUP(B29,#REF!,3,0)),"",(VLOOKUP(B29,#REF!,3,0)))</f>
      </c>
      <c r="S29" s="252">
        <f>IF(ISERROR(VLOOKUP(B29,#REF!,2,0)),"",(VLOOKUP(B29,#REF!,2,0)))</f>
      </c>
      <c r="T29" s="333">
        <f>IF(ISERROR(VLOOKUP(B29,#REF!,3,0)),"",(VLOOKUP(B29,#REF!,3,0)))</f>
      </c>
      <c r="U29" s="399"/>
      <c r="V29" s="399">
        <f t="shared" si="1"/>
        <v>0</v>
      </c>
      <c r="W29" s="400">
        <f t="shared" si="2"/>
        <v>0</v>
      </c>
    </row>
    <row r="30" spans="1:23" ht="51" customHeight="1">
      <c r="A30" s="212">
        <v>4</v>
      </c>
      <c r="B30" s="216"/>
      <c r="C30" s="213">
        <f>IF(ISERROR(VLOOKUP(B30,#REF!,2,0)),"",(VLOOKUP(B30,#REF!,2,0)))</f>
      </c>
      <c r="D30" s="332">
        <f>IF(ISERROR(VLOOKUP(B30,#REF!,3,0)),"",(VLOOKUP(B30,#REF!,3,0)))</f>
      </c>
      <c r="E30" s="252">
        <f>IF(ISERROR(VLOOKUP(B30,#REF!,2,0)),"",(VLOOKUP(B30,#REF!,2,0)))</f>
      </c>
      <c r="F30" s="333">
        <f>IF(ISERROR(VLOOKUP(B30,#REF!,3,0)),"",(VLOOKUP(B30,#REF!,3,0)))</f>
      </c>
      <c r="G30" s="253">
        <f>IF(ISERROR(VLOOKUP(B30,#REF!,62,0)),"",(VLOOKUP(B30,#REF!,62,0)))</f>
      </c>
      <c r="H30" s="334">
        <f>IF(ISERROR(VLOOKUP(B30,#REF!,63,0)),"",(VLOOKUP(B30,#REF!,63,0)))</f>
      </c>
      <c r="I30" s="214">
        <f>IF(ISERROR(VLOOKUP(B30,#REF!,9,0)),"",(VLOOKUP(B30,#REF!,9,0)))</f>
      </c>
      <c r="J30" s="333">
        <f>IF(ISERROR(VLOOKUP(B30,#REF!,10,0)),"",(VLOOKUP(B30,#REF!,10,0)))</f>
      </c>
      <c r="K30" s="254">
        <f>IF(ISERROR(VLOOKUP(B30,#REF!,9,0)),"",(VLOOKUP(B30,#REF!,9,0)))</f>
      </c>
      <c r="L30" s="332">
        <f>IF(ISERROR(VLOOKUP(B30,#REF!,10,0)),"",(VLOOKUP(B30,#REF!,10,0)))</f>
      </c>
      <c r="M30" s="252">
        <f>IF(ISERROR(VLOOKUP(B30,#REF!,2,0)),"",(VLOOKUP(B30,#REF!,2,0)))</f>
      </c>
      <c r="N30" s="333">
        <f>IF(ISERROR(VLOOKUP(B30,#REF!,3,0)),"",(VLOOKUP(B30,#REF!,3,0)))</f>
      </c>
      <c r="O30" s="253">
        <f>IF(ISERROR(VLOOKUP(B30,#REF!,9,0)),"",(VLOOKUP(B30,#REF!,9,0)))</f>
      </c>
      <c r="P30" s="334">
        <f>IF(ISERROR(VLOOKUP(B30,#REF!,10,0)),"",(VLOOKUP(B30,#REF!,10,0)))</f>
      </c>
      <c r="Q30" s="252">
        <f>IF(ISERROR(VLOOKUP(B30,#REF!,2,0)),"",(VLOOKUP(B30,#REF!,2,0)))</f>
      </c>
      <c r="R30" s="333">
        <f>IF(ISERROR(VLOOKUP(B30,#REF!,3,0)),"",(VLOOKUP(B30,#REF!,3,0)))</f>
      </c>
      <c r="S30" s="252">
        <f>IF(ISERROR(VLOOKUP(B30,#REF!,2,0)),"",(VLOOKUP(B30,#REF!,2,0)))</f>
      </c>
      <c r="T30" s="333">
        <f>IF(ISERROR(VLOOKUP(B30,#REF!,3,0)),"",(VLOOKUP(B30,#REF!,3,0)))</f>
      </c>
      <c r="U30" s="399"/>
      <c r="V30" s="399">
        <f t="shared" si="1"/>
        <v>0</v>
      </c>
      <c r="W30" s="400">
        <f t="shared" si="2"/>
        <v>0</v>
      </c>
    </row>
    <row r="31" spans="1:23" ht="51" customHeight="1">
      <c r="A31" s="212">
        <v>5</v>
      </c>
      <c r="B31" s="216"/>
      <c r="C31" s="213">
        <f>IF(ISERROR(VLOOKUP(B31,#REF!,2,0)),"",(VLOOKUP(B31,#REF!,2,0)))</f>
      </c>
      <c r="D31" s="332">
        <f>IF(ISERROR(VLOOKUP(B31,#REF!,3,0)),"",(VLOOKUP(B31,#REF!,3,0)))</f>
      </c>
      <c r="E31" s="252">
        <f>IF(ISERROR(VLOOKUP(B31,#REF!,2,0)),"",(VLOOKUP(B31,#REF!,2,0)))</f>
      </c>
      <c r="F31" s="333">
        <f>IF(ISERROR(VLOOKUP(B31,#REF!,3,0)),"",(VLOOKUP(B31,#REF!,3,0)))</f>
      </c>
      <c r="G31" s="253">
        <f>IF(ISERROR(VLOOKUP(B31,#REF!,62,0)),"",(VLOOKUP(B31,#REF!,62,0)))</f>
      </c>
      <c r="H31" s="334">
        <f>IF(ISERROR(VLOOKUP(B31,#REF!,63,0)),"",(VLOOKUP(B31,#REF!,63,0)))</f>
      </c>
      <c r="I31" s="214">
        <f>IF(ISERROR(VLOOKUP(B31,#REF!,9,0)),"",(VLOOKUP(B31,#REF!,9,0)))</f>
      </c>
      <c r="J31" s="333">
        <f>IF(ISERROR(VLOOKUP(B31,#REF!,10,0)),"",(VLOOKUP(B31,#REF!,10,0)))</f>
      </c>
      <c r="K31" s="254">
        <f>IF(ISERROR(VLOOKUP(B31,#REF!,9,0)),"",(VLOOKUP(B31,#REF!,9,0)))</f>
      </c>
      <c r="L31" s="332">
        <f>IF(ISERROR(VLOOKUP(B31,#REF!,10,0)),"",(VLOOKUP(B31,#REF!,10,0)))</f>
      </c>
      <c r="M31" s="252">
        <f>IF(ISERROR(VLOOKUP(B31,#REF!,2,0)),"",(VLOOKUP(B31,#REF!,2,0)))</f>
      </c>
      <c r="N31" s="333">
        <f>IF(ISERROR(VLOOKUP(B31,#REF!,3,0)),"",(VLOOKUP(B31,#REF!,3,0)))</f>
      </c>
      <c r="O31" s="253"/>
      <c r="P31" s="334">
        <f>IF(ISERROR(VLOOKUP(B31,#REF!,10,0)),"",(VLOOKUP(B31,#REF!,10,0)))</f>
      </c>
      <c r="Q31" s="252">
        <f>IF(ISERROR(VLOOKUP(B31,#REF!,2,0)),"",(VLOOKUP(B31,#REF!,2,0)))</f>
      </c>
      <c r="R31" s="333">
        <f>IF(ISERROR(VLOOKUP(B31,#REF!,3,0)),"",(VLOOKUP(B31,#REF!,3,0)))</f>
      </c>
      <c r="S31" s="252">
        <f>IF(ISERROR(VLOOKUP(B31,#REF!,2,0)),"",(VLOOKUP(B31,#REF!,2,0)))</f>
      </c>
      <c r="T31" s="333">
        <f>IF(ISERROR(VLOOKUP(B31,#REF!,3,0)),"",(VLOOKUP(B31,#REF!,3,0)))</f>
      </c>
      <c r="U31" s="399"/>
      <c r="V31" s="399">
        <f t="shared" si="1"/>
        <v>0</v>
      </c>
      <c r="W31" s="400">
        <f t="shared" si="2"/>
        <v>0</v>
      </c>
    </row>
    <row r="32" spans="1:23" ht="51" customHeight="1">
      <c r="A32" s="212">
        <v>6</v>
      </c>
      <c r="B32" s="216"/>
      <c r="C32" s="213">
        <f>IF(ISERROR(VLOOKUP(B32,#REF!,2,0)),"",(VLOOKUP(B32,#REF!,2,0)))</f>
      </c>
      <c r="D32" s="332">
        <f>IF(ISERROR(VLOOKUP(B32,#REF!,3,0)),"",(VLOOKUP(B32,#REF!,3,0)))</f>
      </c>
      <c r="E32" s="252">
        <f>IF(ISERROR(VLOOKUP(B32,#REF!,2,0)),"",(VLOOKUP(B32,#REF!,2,0)))</f>
      </c>
      <c r="F32" s="333">
        <f>IF(ISERROR(VLOOKUP(B32,#REF!,3,0)),"",(VLOOKUP(B32,#REF!,3,0)))</f>
      </c>
      <c r="G32" s="253">
        <f>IF(ISERROR(VLOOKUP(B32,#REF!,62,0)),"",(VLOOKUP(B32,#REF!,62,0)))</f>
      </c>
      <c r="H32" s="334">
        <f>IF(ISERROR(VLOOKUP(B32,#REF!,63,0)),"",(VLOOKUP(B32,#REF!,63,0)))</f>
      </c>
      <c r="I32" s="214">
        <f>IF(ISERROR(VLOOKUP(B32,#REF!,9,0)),"",(VLOOKUP(B32,#REF!,9,0)))</f>
      </c>
      <c r="J32" s="333">
        <f>IF(ISERROR(VLOOKUP(B32,#REF!,10,0)),"",(VLOOKUP(B32,#REF!,10,0)))</f>
      </c>
      <c r="K32" s="254">
        <f>IF(ISERROR(VLOOKUP(B32,#REF!,9,0)),"",(VLOOKUP(B32,#REF!,9,0)))</f>
      </c>
      <c r="L32" s="332">
        <f>IF(ISERROR(VLOOKUP(B32,#REF!,10,0)),"",(VLOOKUP(B32,#REF!,10,0)))</f>
      </c>
      <c r="M32" s="252">
        <f>IF(ISERROR(VLOOKUP(B32,#REF!,2,0)),"",(VLOOKUP(B32,#REF!,2,0)))</f>
      </c>
      <c r="N32" s="333">
        <f>IF(ISERROR(VLOOKUP(B32,#REF!,3,0)),"",(VLOOKUP(B32,#REF!,3,0)))</f>
      </c>
      <c r="O32" s="253">
        <f>IF(ISERROR(VLOOKUP(B32,#REF!,9,0)),"",(VLOOKUP(B32,#REF!,9,0)))</f>
      </c>
      <c r="P32" s="334">
        <f>IF(ISERROR(VLOOKUP(B32,#REF!,10,0)),"",(VLOOKUP(B32,#REF!,10,0)))</f>
      </c>
      <c r="Q32" s="252">
        <f>IF(ISERROR(VLOOKUP(B32,#REF!,2,0)),"",(VLOOKUP(B32,#REF!,2,0)))</f>
      </c>
      <c r="R32" s="333">
        <f>IF(ISERROR(VLOOKUP(B32,#REF!,3,0)),"",(VLOOKUP(B32,#REF!,3,0)))</f>
      </c>
      <c r="S32" s="252">
        <f>IF(ISERROR(VLOOKUP(B32,#REF!,2,0)),"",(VLOOKUP(B32,#REF!,2,0)))</f>
      </c>
      <c r="T32" s="333">
        <f>IF(ISERROR(VLOOKUP(B32,#REF!,3,0)),"",(VLOOKUP(B32,#REF!,3,0)))</f>
      </c>
      <c r="U32" s="399"/>
      <c r="V32" s="399">
        <f t="shared" si="1"/>
        <v>0</v>
      </c>
      <c r="W32" s="400">
        <f t="shared" si="2"/>
        <v>0</v>
      </c>
    </row>
    <row r="33" spans="1:23" ht="51" customHeight="1">
      <c r="A33" s="212">
        <v>7</v>
      </c>
      <c r="B33" s="216"/>
      <c r="C33" s="213">
        <f>IF(ISERROR(VLOOKUP(B33,#REF!,2,0)),"",(VLOOKUP(B33,#REF!,2,0)))</f>
      </c>
      <c r="D33" s="332">
        <f>IF(ISERROR(VLOOKUP(B33,#REF!,3,0)),"",(VLOOKUP(B33,#REF!,3,0)))</f>
      </c>
      <c r="E33" s="252">
        <f>IF(ISERROR(VLOOKUP(B33,#REF!,2,0)),"",(VLOOKUP(B33,#REF!,2,0)))</f>
      </c>
      <c r="F33" s="333">
        <f>IF(ISERROR(VLOOKUP(B33,#REF!,3,0)),"",(VLOOKUP(B33,#REF!,3,0)))</f>
      </c>
      <c r="G33" s="253">
        <f>IF(ISERROR(VLOOKUP(B33,#REF!,62,0)),"",(VLOOKUP(B33,#REF!,62,0)))</f>
      </c>
      <c r="H33" s="334">
        <f>IF(ISERROR(VLOOKUP(B33,#REF!,63,0)),"",(VLOOKUP(B33,#REF!,63,0)))</f>
      </c>
      <c r="I33" s="214">
        <f>IF(ISERROR(VLOOKUP(B33,#REF!,9,0)),"",(VLOOKUP(B33,#REF!,9,0)))</f>
      </c>
      <c r="J33" s="333">
        <f>IF(ISERROR(VLOOKUP(B33,#REF!,10,0)),"",(VLOOKUP(B33,#REF!,10,0)))</f>
      </c>
      <c r="K33" s="254">
        <f>IF(ISERROR(VLOOKUP(B33,#REF!,9,0)),"",(VLOOKUP(B33,#REF!,9,0)))</f>
      </c>
      <c r="L33" s="332">
        <f>IF(ISERROR(VLOOKUP(B33,#REF!,10,0)),"",(VLOOKUP(B33,#REF!,10,0)))</f>
      </c>
      <c r="M33" s="252">
        <f>IF(ISERROR(VLOOKUP(B33,#REF!,2,0)),"",(VLOOKUP(B33,#REF!,2,0)))</f>
      </c>
      <c r="N33" s="333">
        <f>IF(ISERROR(VLOOKUP(B33,#REF!,3,0)),"",(VLOOKUP(B33,#REF!,3,0)))</f>
      </c>
      <c r="O33" s="253">
        <f>IF(ISERROR(VLOOKUP(B33,#REF!,9,0)),"",(VLOOKUP(B33,#REF!,9,0)))</f>
      </c>
      <c r="P33" s="334">
        <f>IF(ISERROR(VLOOKUP(B33,#REF!,10,0)),"",(VLOOKUP(B33,#REF!,10,0)))</f>
      </c>
      <c r="Q33" s="252">
        <f>IF(ISERROR(VLOOKUP(B33,#REF!,2,0)),"",(VLOOKUP(B33,#REF!,2,0)))</f>
      </c>
      <c r="R33" s="333">
        <f>IF(ISERROR(VLOOKUP(B33,#REF!,3,0)),"",(VLOOKUP(B33,#REF!,3,0)))</f>
      </c>
      <c r="S33" s="252">
        <f>IF(ISERROR(VLOOKUP(B33,#REF!,2,0)),"",(VLOOKUP(B33,#REF!,2,0)))</f>
      </c>
      <c r="T33" s="333">
        <f>IF(ISERROR(VLOOKUP(B33,#REF!,3,0)),"",(VLOOKUP(B33,#REF!,3,0)))</f>
      </c>
      <c r="U33" s="399"/>
      <c r="V33" s="399">
        <f t="shared" si="1"/>
        <v>0</v>
      </c>
      <c r="W33" s="400">
        <f t="shared" si="2"/>
        <v>0</v>
      </c>
    </row>
    <row r="34" spans="1:23" ht="51" customHeight="1">
      <c r="A34" s="212">
        <v>8</v>
      </c>
      <c r="B34" s="216"/>
      <c r="C34" s="213">
        <f>IF(ISERROR(VLOOKUP(B34,#REF!,2,0)),"",(VLOOKUP(B34,#REF!,2,0)))</f>
      </c>
      <c r="D34" s="332">
        <f>IF(ISERROR(VLOOKUP(B34,#REF!,3,0)),"",(VLOOKUP(B34,#REF!,3,0)))</f>
      </c>
      <c r="E34" s="252">
        <f>IF(ISERROR(VLOOKUP(B34,#REF!,2,0)),"",(VLOOKUP(B34,#REF!,2,0)))</f>
      </c>
      <c r="F34" s="333">
        <f>IF(ISERROR(VLOOKUP(B34,#REF!,3,0)),"",(VLOOKUP(B34,#REF!,3,0)))</f>
      </c>
      <c r="G34" s="253">
        <f>IF(ISERROR(VLOOKUP(B34,#REF!,62,0)),"",(VLOOKUP(B34,#REF!,62,0)))</f>
      </c>
      <c r="H34" s="334">
        <f>IF(ISERROR(VLOOKUP(B34,#REF!,63,0)),"",(VLOOKUP(B34,#REF!,63,0)))</f>
      </c>
      <c r="I34" s="214">
        <f>IF(ISERROR(VLOOKUP(B34,#REF!,9,0)),"",(VLOOKUP(B34,#REF!,9,0)))</f>
      </c>
      <c r="J34" s="333">
        <f>IF(ISERROR(VLOOKUP(B34,#REF!,10,0)),"",(VLOOKUP(B34,#REF!,10,0)))</f>
      </c>
      <c r="K34" s="254">
        <f>IF(ISERROR(VLOOKUP(B34,#REF!,9,0)),"",(VLOOKUP(B34,#REF!,9,0)))</f>
      </c>
      <c r="L34" s="332">
        <f>IF(ISERROR(VLOOKUP(B34,#REF!,10,0)),"",(VLOOKUP(B34,#REF!,10,0)))</f>
      </c>
      <c r="M34" s="252">
        <f>IF(ISERROR(VLOOKUP(B34,#REF!,2,0)),"",(VLOOKUP(B34,#REF!,2,0)))</f>
      </c>
      <c r="N34" s="333">
        <f>IF(ISERROR(VLOOKUP(B34,#REF!,3,0)),"",(VLOOKUP(B34,#REF!,3,0)))</f>
      </c>
      <c r="O34" s="253">
        <f>IF(ISERROR(VLOOKUP(B34,#REF!,9,0)),"",(VLOOKUP(B34,#REF!,9,0)))</f>
      </c>
      <c r="P34" s="334">
        <f>IF(ISERROR(VLOOKUP(B34,#REF!,10,0)),"",(VLOOKUP(B34,#REF!,10,0)))</f>
      </c>
      <c r="Q34" s="252">
        <f>IF(ISERROR(VLOOKUP(B34,#REF!,2,0)),"",(VLOOKUP(B34,#REF!,2,0)))</f>
      </c>
      <c r="R34" s="333">
        <f>IF(ISERROR(VLOOKUP(B34,#REF!,3,0)),"",(VLOOKUP(B34,#REF!,3,0)))</f>
      </c>
      <c r="S34" s="252">
        <f>IF(ISERROR(VLOOKUP(B34,#REF!,2,0)),"",(VLOOKUP(B34,#REF!,2,0)))</f>
      </c>
      <c r="T34" s="333">
        <f>IF(ISERROR(VLOOKUP(B34,#REF!,3,0)),"",(VLOOKUP(B34,#REF!,3,0)))</f>
      </c>
      <c r="U34" s="399"/>
      <c r="V34" s="399">
        <f t="shared" si="1"/>
        <v>0</v>
      </c>
      <c r="W34" s="400">
        <f t="shared" si="2"/>
        <v>0</v>
      </c>
    </row>
    <row r="35" spans="1:23" ht="51" customHeight="1" hidden="1">
      <c r="A35" s="212">
        <v>9</v>
      </c>
      <c r="B35" s="216"/>
      <c r="C35" s="213">
        <f>IF(ISERROR(VLOOKUP(B35,#REF!,2,0)),"",(VLOOKUP(B35,#REF!,2,0)))</f>
      </c>
      <c r="D35" s="332">
        <f>IF(ISERROR(VLOOKUP(B35,#REF!,3,0)),"",(VLOOKUP(B35,#REF!,3,0)))</f>
      </c>
      <c r="E35" s="252">
        <f>IF(ISERROR(VLOOKUP(B35,#REF!,2,0)),"",(VLOOKUP(B35,#REF!,2,0)))</f>
      </c>
      <c r="F35" s="333">
        <f>IF(ISERROR(VLOOKUP(B35,#REF!,3,0)),"",(VLOOKUP(B35,#REF!,3,0)))</f>
      </c>
      <c r="G35" s="253">
        <f>IF(ISERROR(VLOOKUP(B35,#REF!,62,0)),"",(VLOOKUP(B35,#REF!,62,0)))</f>
      </c>
      <c r="H35" s="334">
        <f>IF(ISERROR(VLOOKUP(B35,#REF!,63,0)),"",(VLOOKUP(B35,#REF!,63,0)))</f>
      </c>
      <c r="I35" s="214">
        <f>IF(ISERROR(VLOOKUP(B35,#REF!,9,0)),"",(VLOOKUP(B35,#REF!,9,0)))</f>
      </c>
      <c r="J35" s="333">
        <f>IF(ISERROR(VLOOKUP(B35,#REF!,10,0)),"",(VLOOKUP(B35,#REF!,10,0)))</f>
      </c>
      <c r="K35" s="254">
        <f>IF(ISERROR(VLOOKUP(B35,#REF!,9,0)),"",(VLOOKUP(B35,#REF!,9,0)))</f>
      </c>
      <c r="L35" s="332">
        <f>IF(ISERROR(VLOOKUP(B35,#REF!,10,0)),"",(VLOOKUP(B35,#REF!,10,0)))</f>
      </c>
      <c r="M35" s="252">
        <f>IF(ISERROR(VLOOKUP(B35,#REF!,2,0)),"",(VLOOKUP(B35,#REF!,2,0)))</f>
      </c>
      <c r="N35" s="333">
        <f>IF(ISERROR(VLOOKUP(B35,#REF!,3,0)),"",(VLOOKUP(B35,#REF!,3,0)))</f>
      </c>
      <c r="O35" s="253">
        <f>IF(ISERROR(VLOOKUP(B35,#REF!,9,0)),"",(VLOOKUP(B35,#REF!,9,0)))</f>
      </c>
      <c r="P35" s="334">
        <f>IF(ISERROR(VLOOKUP(B35,#REF!,10,0)),"",(VLOOKUP(B35,#REF!,10,0)))</f>
      </c>
      <c r="Q35" s="252">
        <f>IF(ISERROR(VLOOKUP(B35,#REF!,2,0)),"",(VLOOKUP(B35,#REF!,2,0)))</f>
      </c>
      <c r="R35" s="333">
        <f>IF(ISERROR(VLOOKUP(B35,#REF!,3,0)),"",(VLOOKUP(B35,#REF!,3,0)))</f>
      </c>
      <c r="S35" s="252">
        <f>IF(ISERROR(VLOOKUP(B35,#REF!,2,0)),"",(VLOOKUP(B35,#REF!,2,0)))</f>
      </c>
      <c r="T35" s="333">
        <f>IF(ISERROR(VLOOKUP(B35,#REF!,3,0)),"",(VLOOKUP(B35,#REF!,3,0)))</f>
      </c>
      <c r="U35" s="399"/>
      <c r="V35" s="399">
        <f t="shared" si="1"/>
        <v>0</v>
      </c>
      <c r="W35" s="400">
        <f t="shared" si="2"/>
        <v>0</v>
      </c>
    </row>
    <row r="36" spans="1:23" ht="51" customHeight="1" hidden="1">
      <c r="A36" s="212">
        <v>10</v>
      </c>
      <c r="B36" s="216"/>
      <c r="C36" s="213">
        <f>IF(ISERROR(VLOOKUP(B36,#REF!,2,0)),"",(VLOOKUP(B36,#REF!,2,0)))</f>
      </c>
      <c r="D36" s="332">
        <f>IF(ISERROR(VLOOKUP(B36,#REF!,3,0)),"",(VLOOKUP(B36,#REF!,3,0)))</f>
      </c>
      <c r="E36" s="252">
        <f>IF(ISERROR(VLOOKUP(B36,#REF!,2,0)),"",(VLOOKUP(B36,#REF!,2,0)))</f>
      </c>
      <c r="F36" s="333">
        <f>IF(ISERROR(VLOOKUP(B36,#REF!,3,0)),"",(VLOOKUP(B36,#REF!,3,0)))</f>
      </c>
      <c r="G36" s="253">
        <f>IF(ISERROR(VLOOKUP(B36,#REF!,62,0)),"",(VLOOKUP(B36,#REF!,62,0)))</f>
      </c>
      <c r="H36" s="334">
        <f>IF(ISERROR(VLOOKUP(B36,#REF!,63,0)),"",(VLOOKUP(B36,#REF!,63,0)))</f>
      </c>
      <c r="I36" s="214">
        <f>IF(ISERROR(VLOOKUP(B36,#REF!,9,0)),"",(VLOOKUP(B36,#REF!,9,0)))</f>
      </c>
      <c r="J36" s="333">
        <f>IF(ISERROR(VLOOKUP(B36,#REF!,10,0)),"",(VLOOKUP(B36,#REF!,10,0)))</f>
      </c>
      <c r="K36" s="254">
        <f>IF(ISERROR(VLOOKUP(B36,#REF!,9,0)),"",(VLOOKUP(B36,#REF!,9,0)))</f>
      </c>
      <c r="L36" s="332">
        <f>IF(ISERROR(VLOOKUP(B36,#REF!,10,0)),"",(VLOOKUP(B36,#REF!,10,0)))</f>
      </c>
      <c r="M36" s="252">
        <f>IF(ISERROR(VLOOKUP(B36,#REF!,2,0)),"",(VLOOKUP(B36,#REF!,2,0)))</f>
      </c>
      <c r="N36" s="333">
        <f>IF(ISERROR(VLOOKUP(B36,#REF!,3,0)),"",(VLOOKUP(B36,#REF!,3,0)))</f>
      </c>
      <c r="O36" s="253">
        <f>IF(ISERROR(VLOOKUP(B36,#REF!,9,0)),"",(VLOOKUP(B36,#REF!,9,0)))</f>
      </c>
      <c r="P36" s="334">
        <f>IF(ISERROR(VLOOKUP(B36,#REF!,10,0)),"",(VLOOKUP(B36,#REF!,10,0)))</f>
      </c>
      <c r="Q36" s="252">
        <f>IF(ISERROR(VLOOKUP(B36,#REF!,2,0)),"",(VLOOKUP(B36,#REF!,2,0)))</f>
      </c>
      <c r="R36" s="333">
        <f>IF(ISERROR(VLOOKUP(B36,#REF!,3,0)),"",(VLOOKUP(B36,#REF!,3,0)))</f>
      </c>
      <c r="S36" s="252">
        <f>IF(ISERROR(VLOOKUP(B36,#REF!,2,0)),"",(VLOOKUP(B36,#REF!,2,0)))</f>
      </c>
      <c r="T36" s="333">
        <f>IF(ISERROR(VLOOKUP(B36,#REF!,3,0)),"",(VLOOKUP(B36,#REF!,3,0)))</f>
      </c>
      <c r="U36" s="399"/>
      <c r="V36" s="399">
        <f t="shared" si="1"/>
        <v>0</v>
      </c>
      <c r="W36" s="400">
        <f t="shared" si="2"/>
        <v>0</v>
      </c>
    </row>
    <row r="37" spans="1:23" ht="51" customHeight="1" hidden="1">
      <c r="A37" s="212">
        <v>11</v>
      </c>
      <c r="B37" s="216"/>
      <c r="C37" s="213">
        <f>IF(ISERROR(VLOOKUP(B37,#REF!,2,0)),"",(VLOOKUP(B37,#REF!,2,0)))</f>
      </c>
      <c r="D37" s="332">
        <f>IF(ISERROR(VLOOKUP(B37,#REF!,3,0)),"",(VLOOKUP(B37,#REF!,3,0)))</f>
      </c>
      <c r="E37" s="252">
        <f>IF(ISERROR(VLOOKUP(B37,#REF!,2,0)),"",(VLOOKUP(B37,#REF!,2,0)))</f>
      </c>
      <c r="F37" s="333">
        <f>IF(ISERROR(VLOOKUP(B37,#REF!,3,0)),"",(VLOOKUP(B37,#REF!,3,0)))</f>
      </c>
      <c r="G37" s="253">
        <f>IF(ISERROR(VLOOKUP(B37,#REF!,62,0)),"",(VLOOKUP(B37,#REF!,62,0)))</f>
      </c>
      <c r="H37" s="334">
        <f>IF(ISERROR(VLOOKUP(B37,#REF!,63,0)),"",(VLOOKUP(B37,#REF!,63,0)))</f>
      </c>
      <c r="I37" s="214">
        <f>IF(ISERROR(VLOOKUP(B37,#REF!,9,0)),"",(VLOOKUP(B37,#REF!,9,0)))</f>
      </c>
      <c r="J37" s="333">
        <f>IF(ISERROR(VLOOKUP(B37,#REF!,10,0)),"",(VLOOKUP(B37,#REF!,10,0)))</f>
      </c>
      <c r="K37" s="254">
        <f>IF(ISERROR(VLOOKUP(B37,#REF!,9,0)),"",(VLOOKUP(B37,#REF!,9,0)))</f>
      </c>
      <c r="L37" s="332">
        <f>IF(ISERROR(VLOOKUP(B37,#REF!,10,0)),"",(VLOOKUP(B37,#REF!,10,0)))</f>
      </c>
      <c r="M37" s="252">
        <f>IF(ISERROR(VLOOKUP(B37,#REF!,2,0)),"",(VLOOKUP(B37,#REF!,2,0)))</f>
      </c>
      <c r="N37" s="333">
        <f>IF(ISERROR(VLOOKUP(B37,#REF!,3,0)),"",(VLOOKUP(B37,#REF!,3,0)))</f>
      </c>
      <c r="O37" s="253">
        <f>IF(ISERROR(VLOOKUP(B37,#REF!,9,0)),"",(VLOOKUP(B37,#REF!,9,0)))</f>
      </c>
      <c r="P37" s="334">
        <f>IF(ISERROR(VLOOKUP(B37,#REF!,10,0)),"",(VLOOKUP(B37,#REF!,10,0)))</f>
      </c>
      <c r="Q37" s="252">
        <f>IF(ISERROR(VLOOKUP(B37,#REF!,2,0)),"",(VLOOKUP(B37,#REF!,2,0)))</f>
      </c>
      <c r="R37" s="333">
        <f>IF(ISERROR(VLOOKUP(B37,#REF!,3,0)),"",(VLOOKUP(B37,#REF!,3,0)))</f>
      </c>
      <c r="S37" s="252">
        <f>IF(ISERROR(VLOOKUP(B37,#REF!,2,0)),"",(VLOOKUP(B37,#REF!,2,0)))</f>
      </c>
      <c r="T37" s="333">
        <f>IF(ISERROR(VLOOKUP(B37,#REF!,3,0)),"",(VLOOKUP(B37,#REF!,3,0)))</f>
      </c>
      <c r="U37" s="399"/>
      <c r="V37" s="399">
        <f t="shared" si="1"/>
        <v>0</v>
      </c>
      <c r="W37" s="400">
        <f t="shared" si="2"/>
        <v>0</v>
      </c>
    </row>
    <row r="38" spans="1:23" ht="51" customHeight="1" hidden="1">
      <c r="A38" s="212">
        <v>12</v>
      </c>
      <c r="B38" s="216"/>
      <c r="C38" s="213">
        <f>IF(ISERROR(VLOOKUP(B38,#REF!,2,0)),"",(VLOOKUP(B38,#REF!,2,0)))</f>
      </c>
      <c r="D38" s="332">
        <f>IF(ISERROR(VLOOKUP(B38,#REF!,3,0)),"",(VLOOKUP(B38,#REF!,3,0)))</f>
      </c>
      <c r="E38" s="252">
        <f>IF(ISERROR(VLOOKUP(B38,#REF!,2,0)),"",(VLOOKUP(B38,#REF!,2,0)))</f>
      </c>
      <c r="F38" s="333">
        <f>IF(ISERROR(VLOOKUP(B38,#REF!,3,0)),"",(VLOOKUP(B38,#REF!,3,0)))</f>
      </c>
      <c r="G38" s="253">
        <f>IF(ISERROR(VLOOKUP(B38,#REF!,62,0)),"",(VLOOKUP(B38,#REF!,62,0)))</f>
      </c>
      <c r="H38" s="334">
        <f>IF(ISERROR(VLOOKUP(B38,#REF!,63,0)),"",(VLOOKUP(B38,#REF!,63,0)))</f>
      </c>
      <c r="I38" s="214">
        <f>IF(ISERROR(VLOOKUP(B38,#REF!,9,0)),"",(VLOOKUP(B38,#REF!,9,0)))</f>
      </c>
      <c r="J38" s="333">
        <f>IF(ISERROR(VLOOKUP(B38,#REF!,10,0)),"",(VLOOKUP(B38,#REF!,10,0)))</f>
      </c>
      <c r="K38" s="254">
        <f>IF(ISERROR(VLOOKUP(B38,#REF!,9,0)),"",(VLOOKUP(B38,#REF!,9,0)))</f>
      </c>
      <c r="L38" s="332">
        <f>IF(ISERROR(VLOOKUP(B38,#REF!,10,0)),"",(VLOOKUP(B38,#REF!,10,0)))</f>
      </c>
      <c r="M38" s="252">
        <f>IF(ISERROR(VLOOKUP(B38,#REF!,2,0)),"",(VLOOKUP(B38,#REF!,2,0)))</f>
      </c>
      <c r="N38" s="333">
        <f>IF(ISERROR(VLOOKUP(B38,#REF!,3,0)),"",(VLOOKUP(B38,#REF!,3,0)))</f>
      </c>
      <c r="O38" s="253">
        <f>IF(ISERROR(VLOOKUP(B38,#REF!,9,0)),"",(VLOOKUP(B38,#REF!,9,0)))</f>
      </c>
      <c r="P38" s="334">
        <f>IF(ISERROR(VLOOKUP(B38,#REF!,10,0)),"",(VLOOKUP(B38,#REF!,10,0)))</f>
      </c>
      <c r="Q38" s="252">
        <f>IF(ISERROR(VLOOKUP(B38,#REF!,2,0)),"",(VLOOKUP(B38,#REF!,2,0)))</f>
      </c>
      <c r="R38" s="333">
        <f>IF(ISERROR(VLOOKUP(B38,#REF!,3,0)),"",(VLOOKUP(B38,#REF!,3,0)))</f>
      </c>
      <c r="S38" s="252">
        <f>IF(ISERROR(VLOOKUP(B38,#REF!,2,0)),"",(VLOOKUP(B38,#REF!,2,0)))</f>
      </c>
      <c r="T38" s="333">
        <f>IF(ISERROR(VLOOKUP(B38,#REF!,3,0)),"",(VLOOKUP(B38,#REF!,3,0)))</f>
      </c>
      <c r="U38" s="399"/>
      <c r="V38" s="399">
        <f t="shared" si="1"/>
        <v>0</v>
      </c>
      <c r="W38" s="400">
        <f t="shared" si="2"/>
        <v>0</v>
      </c>
    </row>
    <row r="39" spans="1:23" ht="51" customHeight="1" hidden="1">
      <c r="A39" s="212">
        <v>13</v>
      </c>
      <c r="B39" s="216"/>
      <c r="C39" s="213">
        <f>IF(ISERROR(VLOOKUP(B39,#REF!,2,0)),"",(VLOOKUP(B39,#REF!,2,0)))</f>
      </c>
      <c r="D39" s="332">
        <f>IF(ISERROR(VLOOKUP(B39,#REF!,3,0)),"",(VLOOKUP(B39,#REF!,3,0)))</f>
      </c>
      <c r="E39" s="252">
        <f>IF(ISERROR(VLOOKUP(B39,#REF!,2,0)),"",(VLOOKUP(B39,#REF!,2,0)))</f>
      </c>
      <c r="F39" s="333">
        <f>IF(ISERROR(VLOOKUP(B39,#REF!,3,0)),"",(VLOOKUP(B39,#REF!,3,0)))</f>
      </c>
      <c r="G39" s="253">
        <f>IF(ISERROR(VLOOKUP(B39,#REF!,62,0)),"",(VLOOKUP(B39,#REF!,62,0)))</f>
      </c>
      <c r="H39" s="334">
        <f>IF(ISERROR(VLOOKUP(B39,#REF!,63,0)),"",(VLOOKUP(B39,#REF!,63,0)))</f>
      </c>
      <c r="I39" s="214">
        <f>IF(ISERROR(VLOOKUP(B39,#REF!,9,0)),"",(VLOOKUP(B39,#REF!,9,0)))</f>
      </c>
      <c r="J39" s="333">
        <f>IF(ISERROR(VLOOKUP(B39,#REF!,10,0)),"",(VLOOKUP(B39,#REF!,10,0)))</f>
      </c>
      <c r="K39" s="254">
        <f>IF(ISERROR(VLOOKUP(B39,#REF!,9,0)),"",(VLOOKUP(B39,#REF!,9,0)))</f>
      </c>
      <c r="L39" s="332">
        <f>IF(ISERROR(VLOOKUP(B39,#REF!,10,0)),"",(VLOOKUP(B39,#REF!,10,0)))</f>
      </c>
      <c r="M39" s="252">
        <f>IF(ISERROR(VLOOKUP(B39,#REF!,2,0)),"",(VLOOKUP(B39,#REF!,2,0)))</f>
      </c>
      <c r="N39" s="333">
        <f>IF(ISERROR(VLOOKUP(B39,#REF!,3,0)),"",(VLOOKUP(B39,#REF!,3,0)))</f>
      </c>
      <c r="O39" s="253">
        <f>IF(ISERROR(VLOOKUP(B39,#REF!,9,0)),"",(VLOOKUP(B39,#REF!,9,0)))</f>
      </c>
      <c r="P39" s="334">
        <f>IF(ISERROR(VLOOKUP(B39,#REF!,10,0)),"",(VLOOKUP(B39,#REF!,10,0)))</f>
      </c>
      <c r="Q39" s="252">
        <f>IF(ISERROR(VLOOKUP(B39,#REF!,2,0)),"",(VLOOKUP(B39,#REF!,2,0)))</f>
      </c>
      <c r="R39" s="333">
        <f>IF(ISERROR(VLOOKUP(B39,#REF!,3,0)),"",(VLOOKUP(B39,#REF!,3,0)))</f>
      </c>
      <c r="S39" s="252">
        <f>IF(ISERROR(VLOOKUP(B39,#REF!,2,0)),"",(VLOOKUP(B39,#REF!,2,0)))</f>
      </c>
      <c r="T39" s="333">
        <f>IF(ISERROR(VLOOKUP(B39,#REF!,3,0)),"",(VLOOKUP(B39,#REF!,3,0)))</f>
      </c>
      <c r="U39" s="399"/>
      <c r="V39" s="399">
        <f t="shared" si="1"/>
        <v>0</v>
      </c>
      <c r="W39" s="400">
        <f t="shared" si="2"/>
        <v>0</v>
      </c>
    </row>
    <row r="40" spans="1:23" ht="51" customHeight="1" hidden="1">
      <c r="A40" s="212">
        <v>14</v>
      </c>
      <c r="B40" s="216"/>
      <c r="C40" s="213">
        <f>IF(ISERROR(VLOOKUP(B40,#REF!,2,0)),"",(VLOOKUP(B40,#REF!,2,0)))</f>
      </c>
      <c r="D40" s="332">
        <f>IF(ISERROR(VLOOKUP(B40,#REF!,3,0)),"",(VLOOKUP(B40,#REF!,3,0)))</f>
      </c>
      <c r="E40" s="252">
        <f>IF(ISERROR(VLOOKUP(B40,#REF!,2,0)),"",(VLOOKUP(B40,#REF!,2,0)))</f>
      </c>
      <c r="F40" s="333">
        <f>IF(ISERROR(VLOOKUP(B40,#REF!,3,0)),"",(VLOOKUP(B40,#REF!,3,0)))</f>
      </c>
      <c r="G40" s="253">
        <f>IF(ISERROR(VLOOKUP(B40,#REF!,62,0)),"",(VLOOKUP(B40,#REF!,62,0)))</f>
      </c>
      <c r="H40" s="334">
        <f>IF(ISERROR(VLOOKUP(B40,#REF!,63,0)),"",(VLOOKUP(B40,#REF!,63,0)))</f>
      </c>
      <c r="I40" s="214">
        <f>IF(ISERROR(VLOOKUP(B40,#REF!,9,0)),"",(VLOOKUP(B40,#REF!,9,0)))</f>
      </c>
      <c r="J40" s="333">
        <f>IF(ISERROR(VLOOKUP(B40,#REF!,10,0)),"",(VLOOKUP(B40,#REF!,10,0)))</f>
      </c>
      <c r="K40" s="254">
        <f>IF(ISERROR(VLOOKUP(B40,#REF!,9,0)),"",(VLOOKUP(B40,#REF!,9,0)))</f>
      </c>
      <c r="L40" s="332">
        <f>IF(ISERROR(VLOOKUP(B40,#REF!,10,0)),"",(VLOOKUP(B40,#REF!,10,0)))</f>
      </c>
      <c r="M40" s="252">
        <f>IF(ISERROR(VLOOKUP(B40,#REF!,2,0)),"",(VLOOKUP(B40,#REF!,2,0)))</f>
      </c>
      <c r="N40" s="333">
        <f>IF(ISERROR(VLOOKUP(B40,#REF!,3,0)),"",(VLOOKUP(B40,#REF!,3,0)))</f>
      </c>
      <c r="O40" s="253">
        <f>IF(ISERROR(VLOOKUP(B40,#REF!,9,0)),"",(VLOOKUP(B40,#REF!,9,0)))</f>
      </c>
      <c r="P40" s="334">
        <f>IF(ISERROR(VLOOKUP(B40,#REF!,10,0)),"",(VLOOKUP(B40,#REF!,10,0)))</f>
      </c>
      <c r="Q40" s="252">
        <f>IF(ISERROR(VLOOKUP(B40,#REF!,2,0)),"",(VLOOKUP(B40,#REF!,2,0)))</f>
      </c>
      <c r="R40" s="333">
        <f>IF(ISERROR(VLOOKUP(B40,#REF!,3,0)),"",(VLOOKUP(B40,#REF!,3,0)))</f>
      </c>
      <c r="S40" s="252">
        <f>IF(ISERROR(VLOOKUP(B40,#REF!,2,0)),"",(VLOOKUP(B40,#REF!,2,0)))</f>
      </c>
      <c r="T40" s="333">
        <f>IF(ISERROR(VLOOKUP(B40,#REF!,3,0)),"",(VLOOKUP(B40,#REF!,3,0)))</f>
      </c>
      <c r="U40" s="399"/>
      <c r="V40" s="399">
        <f t="shared" si="1"/>
        <v>0</v>
      </c>
      <c r="W40" s="400">
        <f t="shared" si="2"/>
        <v>0</v>
      </c>
    </row>
    <row r="41" spans="1:23" ht="51" customHeight="1" hidden="1">
      <c r="A41" s="212">
        <v>15</v>
      </c>
      <c r="B41" s="216"/>
      <c r="C41" s="213">
        <f>IF(ISERROR(VLOOKUP(B41,#REF!,2,0)),"",(VLOOKUP(B41,#REF!,2,0)))</f>
      </c>
      <c r="D41" s="332">
        <f>IF(ISERROR(VLOOKUP(B41,#REF!,3,0)),"",(VLOOKUP(B41,#REF!,3,0)))</f>
      </c>
      <c r="E41" s="252">
        <f>IF(ISERROR(VLOOKUP(B41,#REF!,2,0)),"",(VLOOKUP(B41,#REF!,2,0)))</f>
      </c>
      <c r="F41" s="333">
        <f>IF(ISERROR(VLOOKUP(B41,#REF!,3,0)),"",(VLOOKUP(B41,#REF!,3,0)))</f>
      </c>
      <c r="G41" s="253">
        <f>IF(ISERROR(VLOOKUP(B41,#REF!,62,0)),"",(VLOOKUP(B41,#REF!,62,0)))</f>
      </c>
      <c r="H41" s="334">
        <f>IF(ISERROR(VLOOKUP(B41,#REF!,63,0)),"",(VLOOKUP(B41,#REF!,63,0)))</f>
      </c>
      <c r="I41" s="214">
        <f>IF(ISERROR(VLOOKUP(B41,#REF!,9,0)),"",(VLOOKUP(B41,#REF!,9,0)))</f>
      </c>
      <c r="J41" s="333">
        <f>IF(ISERROR(VLOOKUP(B41,#REF!,10,0)),"",(VLOOKUP(B41,#REF!,10,0)))</f>
      </c>
      <c r="K41" s="254">
        <f>IF(ISERROR(VLOOKUP(B41,#REF!,9,0)),"",(VLOOKUP(B41,#REF!,9,0)))</f>
      </c>
      <c r="L41" s="332">
        <f>IF(ISERROR(VLOOKUP(B41,#REF!,10,0)),"",(VLOOKUP(B41,#REF!,10,0)))</f>
      </c>
      <c r="M41" s="252">
        <f>IF(ISERROR(VLOOKUP(B41,#REF!,2,0)),"",(VLOOKUP(B41,#REF!,2,0)))</f>
      </c>
      <c r="N41" s="333">
        <f>IF(ISERROR(VLOOKUP(B41,#REF!,3,0)),"",(VLOOKUP(B41,#REF!,3,0)))</f>
      </c>
      <c r="O41" s="253">
        <f>IF(ISERROR(VLOOKUP(B41,#REF!,9,0)),"",(VLOOKUP(B41,#REF!,9,0)))</f>
      </c>
      <c r="P41" s="334">
        <f>IF(ISERROR(VLOOKUP(B41,#REF!,10,0)),"",(VLOOKUP(B41,#REF!,10,0)))</f>
      </c>
      <c r="Q41" s="252">
        <f>IF(ISERROR(VLOOKUP(B41,#REF!,2,0)),"",(VLOOKUP(B41,#REF!,2,0)))</f>
      </c>
      <c r="R41" s="333">
        <f>IF(ISERROR(VLOOKUP(B41,#REF!,3,0)),"",(VLOOKUP(B41,#REF!,3,0)))</f>
      </c>
      <c r="S41" s="252">
        <f>IF(ISERROR(VLOOKUP(B41,#REF!,2,0)),"",(VLOOKUP(B41,#REF!,2,0)))</f>
      </c>
      <c r="T41" s="333">
        <f>IF(ISERROR(VLOOKUP(B41,#REF!,3,0)),"",(VLOOKUP(B41,#REF!,3,0)))</f>
      </c>
      <c r="U41" s="399"/>
      <c r="V41" s="399">
        <f t="shared" si="1"/>
        <v>0</v>
      </c>
      <c r="W41" s="400">
        <f t="shared" si="2"/>
        <v>0</v>
      </c>
    </row>
    <row r="42" ht="61.5" customHeight="1"/>
  </sheetData>
  <sheetProtection/>
  <mergeCells count="32">
    <mergeCell ref="A3:W3"/>
    <mergeCell ref="A4:W4"/>
    <mergeCell ref="R5:W5"/>
    <mergeCell ref="S25:T25"/>
    <mergeCell ref="E25:F25"/>
    <mergeCell ref="A23:W23"/>
    <mergeCell ref="A24:W24"/>
    <mergeCell ref="Q6:R6"/>
    <mergeCell ref="S6:T6"/>
    <mergeCell ref="U6:V6"/>
    <mergeCell ref="A1:W1"/>
    <mergeCell ref="A2:W2"/>
    <mergeCell ref="M25:N25"/>
    <mergeCell ref="Q25:R25"/>
    <mergeCell ref="G25:H25"/>
    <mergeCell ref="W6:W7"/>
    <mergeCell ref="A6:A7"/>
    <mergeCell ref="B6:B7"/>
    <mergeCell ref="M6:N6"/>
    <mergeCell ref="C6:D6"/>
    <mergeCell ref="E6:F6"/>
    <mergeCell ref="I6:J6"/>
    <mergeCell ref="G6:H6"/>
    <mergeCell ref="K6:L6"/>
    <mergeCell ref="O6:P6"/>
    <mergeCell ref="W25:W26"/>
    <mergeCell ref="C25:D25"/>
    <mergeCell ref="I25:J25"/>
    <mergeCell ref="K25:L25"/>
    <mergeCell ref="O25:P25"/>
    <mergeCell ref="U25:U26"/>
    <mergeCell ref="V25:V26"/>
  </mergeCells>
  <hyperlinks>
    <hyperlink ref="A3:S3" location="'YARIŞMA PROGRAMI'!A1" display="GENEL PUAN TABLOSU"/>
    <hyperlink ref="A23:S23" location="'YARIŞMA PROGRAMI'!A1" display="GENEL PUAN TABLOSU"/>
  </hyperlinks>
  <printOptions/>
  <pageMargins left="0.44" right="0.32" top="0.7480314960629921" bottom="0.5" header="0.31496062992125984" footer="0.31496062992125984"/>
  <pageSetup fitToHeight="0" fitToWidth="1" horizontalDpi="600" verticalDpi="600" orientation="landscape" paperSize="9" scale="42" r:id="rId2"/>
  <rowBreaks count="1" manualBreakCount="1">
    <brk id="34" max="24"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M45"/>
  <sheetViews>
    <sheetView zoomScale="78" zoomScaleNormal="78" zoomScalePageLayoutView="0" workbookViewId="0" topLeftCell="A7">
      <selection activeCell="H15" sqref="H15"/>
    </sheetView>
  </sheetViews>
  <sheetFormatPr defaultColWidth="9.140625" defaultRowHeight="12.75"/>
  <cols>
    <col min="1" max="1" width="2.57421875" style="106" customWidth="1"/>
    <col min="2" max="2" width="27.00390625" style="125" bestFit="1" customWidth="1"/>
    <col min="3" max="3" width="28.421875" style="106" bestFit="1" customWidth="1"/>
    <col min="4" max="4" width="27.00390625" style="106" hidden="1" customWidth="1"/>
    <col min="5" max="5" width="36.28125" style="106" customWidth="1"/>
    <col min="6" max="6" width="2.421875" style="106" customWidth="1"/>
    <col min="7" max="7" width="2.57421875" style="106" customWidth="1"/>
    <col min="8" max="8" width="119.8515625" style="106" customWidth="1"/>
    <col min="9" max="16384" width="9.140625" style="106" customWidth="1"/>
  </cols>
  <sheetData>
    <row r="1" spans="1:8" ht="12" customHeight="1">
      <c r="A1" s="104"/>
      <c r="B1" s="105"/>
      <c r="C1" s="104"/>
      <c r="D1" s="104"/>
      <c r="E1" s="104"/>
      <c r="F1" s="104"/>
      <c r="G1" s="102"/>
      <c r="H1" s="455" t="s">
        <v>93</v>
      </c>
    </row>
    <row r="2" spans="1:13" ht="51" customHeight="1">
      <c r="A2" s="104"/>
      <c r="B2" s="464" t="str">
        <f>'YARIŞMA BİLGİLERİ'!F19</f>
        <v>Kulüplerarası Gençler Atletizm Ligi Final Yarışmaları</v>
      </c>
      <c r="C2" s="465"/>
      <c r="D2" s="465"/>
      <c r="E2" s="466"/>
      <c r="F2" s="104"/>
      <c r="H2" s="456"/>
      <c r="I2" s="103"/>
      <c r="J2" s="103"/>
      <c r="K2" s="103"/>
      <c r="L2" s="103"/>
      <c r="M2" s="107"/>
    </row>
    <row r="3" spans="1:12" ht="20.25" customHeight="1">
      <c r="A3" s="104"/>
      <c r="B3" s="461" t="s">
        <v>20</v>
      </c>
      <c r="C3" s="462"/>
      <c r="D3" s="462"/>
      <c r="E3" s="463"/>
      <c r="F3" s="104"/>
      <c r="H3" s="456"/>
      <c r="I3" s="108"/>
      <c r="J3" s="108"/>
      <c r="K3" s="108"/>
      <c r="L3" s="108"/>
    </row>
    <row r="4" spans="1:12" ht="48">
      <c r="A4" s="104"/>
      <c r="B4" s="467" t="s">
        <v>94</v>
      </c>
      <c r="C4" s="468"/>
      <c r="D4" s="468"/>
      <c r="E4" s="469"/>
      <c r="F4" s="104"/>
      <c r="H4" s="109" t="s">
        <v>81</v>
      </c>
      <c r="I4" s="110"/>
      <c r="J4" s="110"/>
      <c r="K4" s="110"/>
      <c r="L4" s="110"/>
    </row>
    <row r="5" spans="1:12" ht="45" customHeight="1">
      <c r="A5" s="104"/>
      <c r="B5" s="457" t="str">
        <f>'YARIŞMA BİLGİLERİ'!F21</f>
        <v>Genç Bayanlar</v>
      </c>
      <c r="C5" s="458"/>
      <c r="D5" s="459" t="s">
        <v>72</v>
      </c>
      <c r="E5" s="460"/>
      <c r="F5" s="104"/>
      <c r="H5" s="109" t="s">
        <v>82</v>
      </c>
      <c r="I5" s="110"/>
      <c r="J5" s="110"/>
      <c r="K5" s="110"/>
      <c r="L5" s="110"/>
    </row>
    <row r="6" spans="1:12" ht="39.75" customHeight="1">
      <c r="A6" s="104"/>
      <c r="B6" s="147" t="s">
        <v>10</v>
      </c>
      <c r="C6" s="147" t="s">
        <v>11</v>
      </c>
      <c r="D6" s="147" t="s">
        <v>39</v>
      </c>
      <c r="E6" s="147" t="s">
        <v>64</v>
      </c>
      <c r="F6" s="104"/>
      <c r="H6" s="109" t="s">
        <v>83</v>
      </c>
      <c r="I6" s="110"/>
      <c r="J6" s="110"/>
      <c r="K6" s="110"/>
      <c r="L6" s="110"/>
    </row>
    <row r="7" spans="1:12" s="114" customFormat="1" ht="41.25" customHeight="1">
      <c r="A7" s="111"/>
      <c r="B7" s="112" t="s">
        <v>469</v>
      </c>
      <c r="C7" s="144" t="s">
        <v>102</v>
      </c>
      <c r="D7" s="145"/>
      <c r="E7" s="113" t="s">
        <v>446</v>
      </c>
      <c r="F7" s="111"/>
      <c r="H7" s="109" t="s">
        <v>84</v>
      </c>
      <c r="I7" s="110"/>
      <c r="J7" s="110"/>
      <c r="K7" s="110"/>
      <c r="L7" s="110"/>
    </row>
    <row r="8" spans="1:12" s="114" customFormat="1" ht="41.25" customHeight="1">
      <c r="A8" s="111"/>
      <c r="B8" s="112" t="s">
        <v>470</v>
      </c>
      <c r="C8" s="144" t="s">
        <v>302</v>
      </c>
      <c r="D8" s="145"/>
      <c r="E8" s="113" t="s">
        <v>447</v>
      </c>
      <c r="F8" s="111"/>
      <c r="H8" s="109" t="s">
        <v>85</v>
      </c>
      <c r="I8" s="110"/>
      <c r="J8" s="110"/>
      <c r="K8" s="110"/>
      <c r="L8" s="110"/>
    </row>
    <row r="9" spans="1:12" s="114" customFormat="1" ht="41.25" customHeight="1">
      <c r="A9" s="111"/>
      <c r="B9" s="112" t="s">
        <v>472</v>
      </c>
      <c r="C9" s="144" t="s">
        <v>141</v>
      </c>
      <c r="D9" s="145"/>
      <c r="E9" s="113" t="s">
        <v>468</v>
      </c>
      <c r="F9" s="111"/>
      <c r="H9" s="109" t="s">
        <v>86</v>
      </c>
      <c r="I9" s="110"/>
      <c r="J9" s="110"/>
      <c r="K9" s="110"/>
      <c r="L9" s="110"/>
    </row>
    <row r="10" spans="1:12" s="114" customFormat="1" ht="41.25" customHeight="1">
      <c r="A10" s="111"/>
      <c r="B10" s="112" t="s">
        <v>471</v>
      </c>
      <c r="C10" s="144" t="s">
        <v>178</v>
      </c>
      <c r="D10" s="145"/>
      <c r="E10" s="113" t="s">
        <v>448</v>
      </c>
      <c r="F10" s="111"/>
      <c r="H10" s="109" t="s">
        <v>87</v>
      </c>
      <c r="I10" s="110"/>
      <c r="J10" s="110"/>
      <c r="K10" s="110"/>
      <c r="L10" s="110"/>
    </row>
    <row r="11" spans="1:12" s="114" customFormat="1" ht="41.25" customHeight="1">
      <c r="A11" s="111"/>
      <c r="B11" s="112" t="s">
        <v>471</v>
      </c>
      <c r="C11" s="144" t="s">
        <v>303</v>
      </c>
      <c r="D11" s="205"/>
      <c r="E11" s="113" t="s">
        <v>449</v>
      </c>
      <c r="F11" s="111"/>
      <c r="H11" s="109" t="s">
        <v>88</v>
      </c>
      <c r="I11" s="110"/>
      <c r="J11" s="110"/>
      <c r="K11" s="110"/>
      <c r="L11" s="110"/>
    </row>
    <row r="12" spans="1:12" s="114" customFormat="1" ht="41.25" customHeight="1">
      <c r="A12" s="111"/>
      <c r="B12" s="112" t="s">
        <v>473</v>
      </c>
      <c r="C12" s="146" t="s">
        <v>304</v>
      </c>
      <c r="D12" s="205"/>
      <c r="E12" s="113" t="s">
        <v>450</v>
      </c>
      <c r="F12" s="111"/>
      <c r="H12" s="109" t="s">
        <v>89</v>
      </c>
      <c r="I12" s="110"/>
      <c r="J12" s="110"/>
      <c r="K12" s="110"/>
      <c r="L12" s="110"/>
    </row>
    <row r="13" spans="1:12" s="114" customFormat="1" ht="41.25" customHeight="1">
      <c r="A13" s="111"/>
      <c r="B13" s="112" t="s">
        <v>474</v>
      </c>
      <c r="C13" s="146" t="s">
        <v>205</v>
      </c>
      <c r="D13" s="205"/>
      <c r="E13" s="113" t="s">
        <v>463</v>
      </c>
      <c r="F13" s="111"/>
      <c r="H13" s="109" t="s">
        <v>90</v>
      </c>
      <c r="I13" s="110"/>
      <c r="J13" s="110"/>
      <c r="K13" s="110"/>
      <c r="L13" s="110"/>
    </row>
    <row r="14" spans="1:12" s="114" customFormat="1" ht="41.25" customHeight="1">
      <c r="A14" s="111"/>
      <c r="B14" s="112" t="s">
        <v>475</v>
      </c>
      <c r="C14" s="146" t="s">
        <v>503</v>
      </c>
      <c r="D14" s="205"/>
      <c r="E14" s="113" t="s">
        <v>451</v>
      </c>
      <c r="F14" s="111"/>
      <c r="H14" s="109" t="s">
        <v>91</v>
      </c>
      <c r="I14" s="110"/>
      <c r="J14" s="110"/>
      <c r="K14" s="110"/>
      <c r="L14" s="110"/>
    </row>
    <row r="15" spans="1:12" s="114" customFormat="1" ht="42" customHeight="1">
      <c r="A15" s="111"/>
      <c r="B15" s="112" t="s">
        <v>477</v>
      </c>
      <c r="C15" s="146" t="s">
        <v>360</v>
      </c>
      <c r="D15" s="205"/>
      <c r="E15" s="113" t="s">
        <v>452</v>
      </c>
      <c r="F15" s="111"/>
      <c r="H15" s="109" t="s">
        <v>92</v>
      </c>
      <c r="I15" s="110"/>
      <c r="J15" s="110"/>
      <c r="K15" s="110"/>
      <c r="L15" s="110"/>
    </row>
    <row r="16" spans="1:12" s="114" customFormat="1" ht="43.5" customHeight="1">
      <c r="A16" s="111"/>
      <c r="B16" s="112" t="s">
        <v>476</v>
      </c>
      <c r="C16" s="144" t="s">
        <v>361</v>
      </c>
      <c r="D16" s="205"/>
      <c r="E16" s="113" t="s">
        <v>453</v>
      </c>
      <c r="F16" s="111"/>
      <c r="H16" s="128" t="s">
        <v>34</v>
      </c>
      <c r="I16" s="115"/>
      <c r="J16" s="115"/>
      <c r="K16" s="115"/>
      <c r="L16" s="115"/>
    </row>
    <row r="17" spans="1:12" s="114" customFormat="1" ht="43.5" customHeight="1">
      <c r="A17" s="111"/>
      <c r="B17" s="457" t="str">
        <f>'YARIŞMA BİLGİLERİ'!F21</f>
        <v>Genç Bayanlar</v>
      </c>
      <c r="C17" s="458"/>
      <c r="D17" s="459" t="s">
        <v>73</v>
      </c>
      <c r="E17" s="460"/>
      <c r="F17" s="111"/>
      <c r="H17" s="127" t="s">
        <v>30</v>
      </c>
      <c r="I17" s="115"/>
      <c r="J17" s="115"/>
      <c r="K17" s="115"/>
      <c r="L17" s="115"/>
    </row>
    <row r="18" spans="1:12" s="114" customFormat="1" ht="43.5" customHeight="1">
      <c r="A18" s="111"/>
      <c r="B18" s="147" t="s">
        <v>10</v>
      </c>
      <c r="C18" s="147" t="s">
        <v>11</v>
      </c>
      <c r="D18" s="147" t="s">
        <v>39</v>
      </c>
      <c r="E18" s="147" t="s">
        <v>64</v>
      </c>
      <c r="F18" s="111"/>
      <c r="H18" s="127" t="s">
        <v>31</v>
      </c>
      <c r="I18" s="115"/>
      <c r="J18" s="115"/>
      <c r="K18" s="115"/>
      <c r="L18" s="115"/>
    </row>
    <row r="19" spans="1:12" s="114" customFormat="1" ht="43.5" customHeight="1">
      <c r="A19" s="111"/>
      <c r="B19" s="112" t="s">
        <v>478</v>
      </c>
      <c r="C19" s="144" t="s">
        <v>103</v>
      </c>
      <c r="D19" s="145"/>
      <c r="E19" s="113" t="s">
        <v>454</v>
      </c>
      <c r="F19" s="111"/>
      <c r="H19" s="127" t="s">
        <v>32</v>
      </c>
      <c r="I19" s="115"/>
      <c r="J19" s="115"/>
      <c r="K19" s="115"/>
      <c r="L19" s="115"/>
    </row>
    <row r="20" spans="1:12" s="116" customFormat="1" ht="43.5" customHeight="1">
      <c r="A20" s="111"/>
      <c r="B20" s="112" t="s">
        <v>479</v>
      </c>
      <c r="C20" s="144" t="s">
        <v>305</v>
      </c>
      <c r="D20" s="145"/>
      <c r="E20" s="113" t="s">
        <v>455</v>
      </c>
      <c r="F20" s="111"/>
      <c r="H20" s="127" t="s">
        <v>33</v>
      </c>
      <c r="I20" s="115"/>
      <c r="J20" s="115"/>
      <c r="K20" s="115"/>
      <c r="L20" s="115"/>
    </row>
    <row r="21" spans="1:12" s="116" customFormat="1" ht="43.5" customHeight="1">
      <c r="A21" s="111"/>
      <c r="B21" s="112" t="s">
        <v>480</v>
      </c>
      <c r="C21" s="144" t="s">
        <v>436</v>
      </c>
      <c r="D21" s="145"/>
      <c r="E21" s="113" t="s">
        <v>456</v>
      </c>
      <c r="F21" s="111"/>
      <c r="H21" s="128" t="s">
        <v>38</v>
      </c>
      <c r="I21" s="115"/>
      <c r="J21" s="117"/>
      <c r="K21" s="117"/>
      <c r="L21" s="117"/>
    </row>
    <row r="22" spans="1:12" s="116" customFormat="1" ht="43.5" customHeight="1">
      <c r="A22" s="111"/>
      <c r="B22" s="112" t="s">
        <v>481</v>
      </c>
      <c r="C22" s="144" t="s">
        <v>104</v>
      </c>
      <c r="D22" s="205"/>
      <c r="E22" s="113" t="s">
        <v>457</v>
      </c>
      <c r="F22" s="111"/>
      <c r="H22" s="126" t="s">
        <v>35</v>
      </c>
      <c r="I22" s="118"/>
      <c r="J22" s="117"/>
      <c r="K22" s="117"/>
      <c r="L22" s="117"/>
    </row>
    <row r="23" spans="1:12" s="114" customFormat="1" ht="43.5" customHeight="1">
      <c r="A23" s="111"/>
      <c r="B23" s="112" t="s">
        <v>482</v>
      </c>
      <c r="C23" s="144" t="s">
        <v>306</v>
      </c>
      <c r="D23" s="205"/>
      <c r="E23" s="113" t="s">
        <v>458</v>
      </c>
      <c r="F23" s="111"/>
      <c r="H23" s="126" t="s">
        <v>36</v>
      </c>
      <c r="I23" s="118"/>
      <c r="J23" s="117"/>
      <c r="K23" s="117"/>
      <c r="L23" s="117"/>
    </row>
    <row r="24" spans="1:12" s="114" customFormat="1" ht="31.5" customHeight="1">
      <c r="A24" s="111"/>
      <c r="B24" s="112" t="s">
        <v>483</v>
      </c>
      <c r="C24" s="144" t="s">
        <v>209</v>
      </c>
      <c r="D24" s="205"/>
      <c r="E24" s="113" t="s">
        <v>459</v>
      </c>
      <c r="F24" s="111"/>
      <c r="H24" s="126" t="s">
        <v>37</v>
      </c>
      <c r="I24" s="118"/>
      <c r="J24" s="117"/>
      <c r="K24" s="117"/>
      <c r="L24" s="117"/>
    </row>
    <row r="25" spans="1:12" s="114" customFormat="1" ht="42.75" customHeight="1">
      <c r="A25" s="111"/>
      <c r="B25" s="112" t="s">
        <v>484</v>
      </c>
      <c r="C25" s="144" t="s">
        <v>210</v>
      </c>
      <c r="D25" s="205"/>
      <c r="E25" s="113" t="s">
        <v>460</v>
      </c>
      <c r="F25" s="111"/>
      <c r="G25" s="107"/>
      <c r="J25" s="120"/>
      <c r="K25" s="120"/>
      <c r="L25" s="120"/>
    </row>
    <row r="26" spans="1:6" s="114" customFormat="1" ht="46.5" customHeight="1">
      <c r="A26" s="111"/>
      <c r="B26" s="112" t="s">
        <v>485</v>
      </c>
      <c r="C26" s="144" t="s">
        <v>363</v>
      </c>
      <c r="D26" s="145"/>
      <c r="E26" s="113" t="s">
        <v>461</v>
      </c>
      <c r="F26" s="111"/>
    </row>
    <row r="27" spans="1:6" s="114" customFormat="1" ht="39" customHeight="1">
      <c r="A27" s="111"/>
      <c r="B27" s="112" t="s">
        <v>486</v>
      </c>
      <c r="C27" s="144" t="s">
        <v>362</v>
      </c>
      <c r="D27" s="145"/>
      <c r="E27" s="113" t="s">
        <v>462</v>
      </c>
      <c r="F27" s="111"/>
    </row>
    <row r="28" spans="1:12" s="114" customFormat="1" ht="42" customHeight="1">
      <c r="A28" s="111"/>
      <c r="B28" s="112" t="s">
        <v>487</v>
      </c>
      <c r="C28" s="215" t="s">
        <v>130</v>
      </c>
      <c r="D28" s="145"/>
      <c r="E28" s="113"/>
      <c r="F28" s="111"/>
      <c r="H28" s="121"/>
      <c r="I28" s="121"/>
      <c r="J28" s="121"/>
      <c r="K28" s="121"/>
      <c r="L28" s="121"/>
    </row>
    <row r="29" spans="1:6" s="121" customFormat="1" ht="44.25" customHeight="1">
      <c r="A29" s="111"/>
      <c r="B29" s="104"/>
      <c r="C29" s="104"/>
      <c r="D29" s="104"/>
      <c r="E29" s="189"/>
      <c r="F29" s="111"/>
    </row>
    <row r="30" spans="1:6" s="121" customFormat="1" ht="17.25" customHeight="1" hidden="1">
      <c r="A30" s="111"/>
      <c r="B30" s="119"/>
      <c r="C30" s="107"/>
      <c r="D30" s="107"/>
      <c r="E30" s="107"/>
      <c r="F30" s="111"/>
    </row>
    <row r="31" spans="1:6" s="121" customFormat="1" ht="38.25" customHeight="1">
      <c r="A31" s="122"/>
      <c r="B31" s="114"/>
      <c r="C31" s="114"/>
      <c r="D31" s="114"/>
      <c r="E31" s="114"/>
      <c r="F31" s="122"/>
    </row>
    <row r="32" spans="1:12" s="121" customFormat="1" ht="52.5" customHeight="1">
      <c r="A32" s="122"/>
      <c r="B32" s="114"/>
      <c r="C32" s="114"/>
      <c r="D32" s="114"/>
      <c r="E32" s="114"/>
      <c r="F32" s="122"/>
      <c r="H32" s="123"/>
      <c r="I32" s="123"/>
      <c r="J32" s="123"/>
      <c r="K32" s="123"/>
      <c r="L32" s="123"/>
    </row>
    <row r="33" spans="1:6" s="123" customFormat="1" ht="94.5" customHeight="1">
      <c r="A33" s="124"/>
      <c r="B33" s="114"/>
      <c r="C33" s="114"/>
      <c r="D33" s="114"/>
      <c r="E33" s="114"/>
      <c r="F33" s="124"/>
    </row>
    <row r="34" spans="1:6" s="123" customFormat="1" ht="34.5" customHeight="1">
      <c r="A34" s="124"/>
      <c r="B34" s="121"/>
      <c r="C34" s="121"/>
      <c r="D34" s="121"/>
      <c r="E34" s="121"/>
      <c r="F34" s="124"/>
    </row>
    <row r="35" spans="2:5" s="123" customFormat="1" ht="47.25" customHeight="1">
      <c r="B35" s="121"/>
      <c r="C35" s="121"/>
      <c r="D35" s="121"/>
      <c r="E35" s="121"/>
    </row>
    <row r="36" spans="2:5" s="123" customFormat="1" ht="36.75" customHeight="1">
      <c r="B36" s="121"/>
      <c r="C36" s="121"/>
      <c r="D36" s="121"/>
      <c r="E36" s="121"/>
    </row>
    <row r="37" spans="2:5" s="123" customFormat="1" ht="47.25" customHeight="1">
      <c r="B37" s="121"/>
      <c r="C37" s="121"/>
      <c r="D37" s="121"/>
      <c r="E37" s="121"/>
    </row>
    <row r="38" s="123" customFormat="1" ht="51" customHeight="1"/>
    <row r="39" s="123" customFormat="1" ht="56.25" customHeight="1"/>
    <row r="40" spans="8:12" s="123" customFormat="1" ht="49.5" customHeight="1">
      <c r="H40" s="106"/>
      <c r="I40" s="106"/>
      <c r="J40" s="106"/>
      <c r="K40" s="106"/>
      <c r="L40" s="106"/>
    </row>
    <row r="41" spans="2:5" ht="34.5" customHeight="1">
      <c r="B41" s="123"/>
      <c r="C41" s="123"/>
      <c r="D41" s="123"/>
      <c r="E41" s="123"/>
    </row>
    <row r="42" spans="2:5" ht="34.5" customHeight="1">
      <c r="B42" s="123"/>
      <c r="C42" s="123"/>
      <c r="D42" s="123"/>
      <c r="E42" s="123"/>
    </row>
    <row r="43" spans="2:5" ht="34.5" customHeight="1">
      <c r="B43" s="123"/>
      <c r="C43" s="123"/>
      <c r="D43" s="123"/>
      <c r="E43" s="123"/>
    </row>
    <row r="44" spans="2:5" ht="34.5" customHeight="1">
      <c r="B44" s="123"/>
      <c r="C44" s="123"/>
      <c r="D44" s="123"/>
      <c r="E44" s="123"/>
    </row>
    <row r="45" spans="2:5" ht="34.5" customHeight="1">
      <c r="B45" s="123"/>
      <c r="C45" s="123"/>
      <c r="D45" s="123"/>
      <c r="E45" s="123"/>
    </row>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8"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4x100m.'!A1" display="4x100 Metre"/>
    <hyperlink ref="C26" location="'800m.'!A1" display="800 Metre"/>
    <hyperlink ref="C14" location="'3000m.Eng'!B3" display="3000 Metre Engelli"/>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589"/>
  <sheetViews>
    <sheetView view="pageBreakPreview" zoomScale="98" zoomScaleSheetLayoutView="98" zoomScalePageLayoutView="0" workbookViewId="0" topLeftCell="A1">
      <selection activeCell="F14" sqref="F14"/>
    </sheetView>
  </sheetViews>
  <sheetFormatPr defaultColWidth="6.140625" defaultRowHeight="12.75"/>
  <cols>
    <col min="1" max="1" width="6.140625" style="136" customWidth="1"/>
    <col min="2" max="2" width="16.00390625" style="194" customWidth="1"/>
    <col min="3" max="3" width="8.7109375" style="169" customWidth="1"/>
    <col min="4" max="4" width="16.8515625" style="141" hidden="1" customWidth="1"/>
    <col min="5" max="5" width="11.7109375" style="136" customWidth="1"/>
    <col min="6" max="6" width="24.8515625" style="133" customWidth="1"/>
    <col min="7" max="7" width="40.8515625" style="204" customWidth="1"/>
    <col min="8" max="8" width="12.421875" style="168" customWidth="1"/>
    <col min="9" max="9" width="9.57421875" style="142" hidden="1" customWidth="1"/>
    <col min="10" max="11" width="8.57421875" style="143" customWidth="1"/>
    <col min="12" max="12" width="8.57421875" style="141" customWidth="1"/>
    <col min="13" max="16384" width="6.140625" style="133" customWidth="1"/>
  </cols>
  <sheetData>
    <row r="1" spans="1:12" ht="44.25" customHeight="1">
      <c r="A1" s="470" t="str">
        <f>'YARIŞMA BİLGİLERİ'!F19</f>
        <v>Kulüplerarası Gençler Atletizm Ligi Final Yarışmaları</v>
      </c>
      <c r="B1" s="470"/>
      <c r="C1" s="470"/>
      <c r="D1" s="470"/>
      <c r="E1" s="470"/>
      <c r="F1" s="471"/>
      <c r="G1" s="471"/>
      <c r="H1" s="471"/>
      <c r="I1" s="471"/>
      <c r="J1" s="470"/>
      <c r="K1" s="470"/>
      <c r="L1" s="470"/>
    </row>
    <row r="2" spans="1:12" ht="44.25" customHeight="1">
      <c r="A2" s="472" t="str">
        <f>'YARIŞMA BİLGİLERİ'!F21</f>
        <v>Genç Bayanlar</v>
      </c>
      <c r="B2" s="472"/>
      <c r="C2" s="472"/>
      <c r="D2" s="472"/>
      <c r="E2" s="472"/>
      <c r="F2" s="472"/>
      <c r="G2" s="191" t="s">
        <v>71</v>
      </c>
      <c r="H2" s="172"/>
      <c r="I2" s="473">
        <f ca="1">NOW()</f>
        <v>41506.82387395833</v>
      </c>
      <c r="J2" s="473"/>
      <c r="K2" s="473"/>
      <c r="L2" s="473"/>
    </row>
    <row r="3" spans="1:12" s="136" customFormat="1" ht="45" customHeight="1">
      <c r="A3" s="134" t="s">
        <v>25</v>
      </c>
      <c r="B3" s="135" t="s">
        <v>28</v>
      </c>
      <c r="C3" s="135" t="s">
        <v>61</v>
      </c>
      <c r="D3" s="135" t="s">
        <v>95</v>
      </c>
      <c r="E3" s="134" t="s">
        <v>21</v>
      </c>
      <c r="F3" s="134" t="s">
        <v>7</v>
      </c>
      <c r="G3" s="134" t="s">
        <v>24</v>
      </c>
      <c r="H3" s="166" t="s">
        <v>100</v>
      </c>
      <c r="I3" s="163" t="s">
        <v>40</v>
      </c>
      <c r="J3" s="164" t="s">
        <v>97</v>
      </c>
      <c r="K3" s="164" t="s">
        <v>98</v>
      </c>
      <c r="L3" s="165" t="s">
        <v>99</v>
      </c>
    </row>
    <row r="4" spans="1:12" s="140" customFormat="1" ht="28.5" customHeight="1">
      <c r="A4" s="85">
        <v>1</v>
      </c>
      <c r="B4" s="231" t="str">
        <f aca="true" t="shared" si="0" ref="B4:B12">CONCATENATE(H4,"-",J4,"-",K4)</f>
        <v>100M.ENG-1-4</v>
      </c>
      <c r="C4" s="195">
        <v>5</v>
      </c>
      <c r="D4" s="195"/>
      <c r="E4" s="196">
        <v>35065</v>
      </c>
      <c r="F4" s="197" t="s">
        <v>505</v>
      </c>
      <c r="G4" s="202" t="s">
        <v>445</v>
      </c>
      <c r="H4" s="198" t="s">
        <v>203</v>
      </c>
      <c r="I4" s="199"/>
      <c r="J4" s="200" t="s">
        <v>489</v>
      </c>
      <c r="K4" s="200" t="s">
        <v>490</v>
      </c>
      <c r="L4" s="201"/>
    </row>
    <row r="5" spans="1:12" s="140" customFormat="1" ht="28.5" customHeight="1">
      <c r="A5" s="85"/>
      <c r="B5" s="231" t="str">
        <f t="shared" si="0"/>
        <v>100M-1-4</v>
      </c>
      <c r="C5" s="195">
        <v>15</v>
      </c>
      <c r="D5" s="195"/>
      <c r="E5" s="196">
        <v>35483</v>
      </c>
      <c r="F5" s="197" t="s">
        <v>506</v>
      </c>
      <c r="G5" s="202" t="s">
        <v>445</v>
      </c>
      <c r="H5" s="198" t="s">
        <v>105</v>
      </c>
      <c r="I5" s="199"/>
      <c r="J5" s="200" t="s">
        <v>489</v>
      </c>
      <c r="K5" s="200" t="s">
        <v>490</v>
      </c>
      <c r="L5" s="201"/>
    </row>
    <row r="6" spans="1:12" s="140" customFormat="1" ht="28.5" customHeight="1">
      <c r="A6" s="85">
        <v>2</v>
      </c>
      <c r="B6" s="231" t="str">
        <f t="shared" si="0"/>
        <v>200M-1-4</v>
      </c>
      <c r="C6" s="195">
        <v>9</v>
      </c>
      <c r="D6" s="195"/>
      <c r="E6" s="196">
        <v>34436</v>
      </c>
      <c r="F6" s="197" t="s">
        <v>507</v>
      </c>
      <c r="G6" s="202" t="s">
        <v>445</v>
      </c>
      <c r="H6" s="198" t="s">
        <v>244</v>
      </c>
      <c r="I6" s="199"/>
      <c r="J6" s="200" t="s">
        <v>489</v>
      </c>
      <c r="K6" s="200" t="s">
        <v>490</v>
      </c>
      <c r="L6" s="201"/>
    </row>
    <row r="7" spans="1:12" s="140" customFormat="1" ht="28.5" customHeight="1">
      <c r="A7" s="85"/>
      <c r="B7" s="231" t="str">
        <f t="shared" si="0"/>
        <v>400M-1-4</v>
      </c>
      <c r="C7" s="195">
        <v>9</v>
      </c>
      <c r="D7" s="195"/>
      <c r="E7" s="196">
        <v>34436</v>
      </c>
      <c r="F7" s="197" t="s">
        <v>507</v>
      </c>
      <c r="G7" s="202" t="s">
        <v>445</v>
      </c>
      <c r="H7" s="198" t="s">
        <v>245</v>
      </c>
      <c r="I7" s="199"/>
      <c r="J7" s="200" t="s">
        <v>489</v>
      </c>
      <c r="K7" s="200" t="s">
        <v>490</v>
      </c>
      <c r="L7" s="201"/>
    </row>
    <row r="8" spans="1:12" s="140" customFormat="1" ht="28.5" customHeight="1">
      <c r="A8" s="85">
        <v>3</v>
      </c>
      <c r="B8" s="231" t="str">
        <f t="shared" si="0"/>
        <v>400M.ENG-1-4</v>
      </c>
      <c r="C8" s="195">
        <v>1</v>
      </c>
      <c r="D8" s="195"/>
      <c r="E8" s="196">
        <v>34396</v>
      </c>
      <c r="F8" s="197" t="s">
        <v>508</v>
      </c>
      <c r="G8" s="202" t="s">
        <v>445</v>
      </c>
      <c r="H8" s="198" t="s">
        <v>365</v>
      </c>
      <c r="I8" s="199"/>
      <c r="J8" s="200" t="s">
        <v>489</v>
      </c>
      <c r="K8" s="200" t="s">
        <v>490</v>
      </c>
      <c r="L8" s="201"/>
    </row>
    <row r="9" spans="1:12" s="140" customFormat="1" ht="28.5" customHeight="1">
      <c r="A9" s="85"/>
      <c r="B9" s="231" t="str">
        <f t="shared" si="0"/>
        <v>800M-1-4</v>
      </c>
      <c r="C9" s="195">
        <v>6</v>
      </c>
      <c r="D9" s="195"/>
      <c r="E9" s="196">
        <v>35683</v>
      </c>
      <c r="F9" s="197" t="s">
        <v>509</v>
      </c>
      <c r="G9" s="202" t="s">
        <v>445</v>
      </c>
      <c r="H9" s="198" t="s">
        <v>96</v>
      </c>
      <c r="I9" s="199"/>
      <c r="J9" s="200" t="s">
        <v>489</v>
      </c>
      <c r="K9" s="200" t="s">
        <v>490</v>
      </c>
      <c r="L9" s="201"/>
    </row>
    <row r="10" spans="1:12" s="140" customFormat="1" ht="28.5" customHeight="1">
      <c r="A10" s="85"/>
      <c r="B10" s="231" t="str">
        <f t="shared" si="0"/>
        <v>1500M-1-4</v>
      </c>
      <c r="C10" s="195">
        <v>10</v>
      </c>
      <c r="D10" s="195"/>
      <c r="E10" s="196">
        <v>34826</v>
      </c>
      <c r="F10" s="197" t="s">
        <v>510</v>
      </c>
      <c r="G10" s="202" t="s">
        <v>445</v>
      </c>
      <c r="H10" s="198" t="s">
        <v>204</v>
      </c>
      <c r="I10" s="199"/>
      <c r="J10" s="200" t="s">
        <v>489</v>
      </c>
      <c r="K10" s="200" t="s">
        <v>490</v>
      </c>
      <c r="L10" s="201"/>
    </row>
    <row r="11" spans="1:12" s="140" customFormat="1" ht="28.5" customHeight="1">
      <c r="A11" s="85">
        <v>4</v>
      </c>
      <c r="B11" s="231" t="str">
        <f t="shared" si="0"/>
        <v>3000M-1-4</v>
      </c>
      <c r="C11" s="195">
        <v>10</v>
      </c>
      <c r="D11" s="195"/>
      <c r="E11" s="196">
        <v>34826</v>
      </c>
      <c r="F11" s="197" t="s">
        <v>510</v>
      </c>
      <c r="G11" s="202" t="s">
        <v>445</v>
      </c>
      <c r="H11" s="198" t="s">
        <v>366</v>
      </c>
      <c r="I11" s="199"/>
      <c r="J11" s="200" t="s">
        <v>489</v>
      </c>
      <c r="K11" s="200" t="s">
        <v>490</v>
      </c>
      <c r="L11" s="201"/>
    </row>
    <row r="12" spans="1:12" s="140" customFormat="1" ht="28.5" customHeight="1">
      <c r="A12" s="85">
        <v>5</v>
      </c>
      <c r="B12" s="231" t="str">
        <f t="shared" si="0"/>
        <v>3000M.ENG-1-4</v>
      </c>
      <c r="C12" s="195">
        <v>16</v>
      </c>
      <c r="D12" s="195"/>
      <c r="E12" s="196">
        <v>35132</v>
      </c>
      <c r="F12" s="197" t="s">
        <v>511</v>
      </c>
      <c r="G12" s="202" t="s">
        <v>445</v>
      </c>
      <c r="H12" s="198" t="s">
        <v>367</v>
      </c>
      <c r="I12" s="199"/>
      <c r="J12" s="200" t="s">
        <v>489</v>
      </c>
      <c r="K12" s="200" t="s">
        <v>490</v>
      </c>
      <c r="L12" s="201"/>
    </row>
    <row r="13" spans="1:12" s="140" customFormat="1" ht="28.5" customHeight="1">
      <c r="A13" s="85"/>
      <c r="B13" s="231" t="str">
        <f aca="true" t="shared" si="1" ref="B13:B20">CONCATENATE(H13,"-",L13)</f>
        <v>Uzun-8</v>
      </c>
      <c r="C13" s="195">
        <v>14</v>
      </c>
      <c r="D13" s="195"/>
      <c r="E13" s="196">
        <v>35164</v>
      </c>
      <c r="F13" s="197" t="s">
        <v>665</v>
      </c>
      <c r="G13" s="202" t="s">
        <v>445</v>
      </c>
      <c r="H13" s="198" t="s">
        <v>512</v>
      </c>
      <c r="I13" s="199"/>
      <c r="J13" s="200"/>
      <c r="K13" s="200"/>
      <c r="L13" s="201">
        <v>8</v>
      </c>
    </row>
    <row r="14" spans="1:12" s="140" customFormat="1" ht="28.5" customHeight="1">
      <c r="A14" s="85">
        <v>6</v>
      </c>
      <c r="B14" s="231" t="str">
        <f t="shared" si="1"/>
        <v>ÜÇADIM-8</v>
      </c>
      <c r="C14" s="195">
        <v>1</v>
      </c>
      <c r="D14" s="195"/>
      <c r="E14" s="196">
        <v>34396</v>
      </c>
      <c r="F14" s="197" t="s">
        <v>508</v>
      </c>
      <c r="G14" s="202" t="s">
        <v>445</v>
      </c>
      <c r="H14" s="198" t="s">
        <v>246</v>
      </c>
      <c r="I14" s="199"/>
      <c r="J14" s="200"/>
      <c r="K14" s="200"/>
      <c r="L14" s="201">
        <v>8</v>
      </c>
    </row>
    <row r="15" spans="1:12" s="140" customFormat="1" ht="28.5" customHeight="1">
      <c r="A15" s="85"/>
      <c r="B15" s="231" t="str">
        <f t="shared" si="1"/>
        <v>Yüksek-8</v>
      </c>
      <c r="C15" s="195">
        <v>11</v>
      </c>
      <c r="D15" s="195"/>
      <c r="E15" s="196">
        <v>34882</v>
      </c>
      <c r="F15" s="197" t="s">
        <v>513</v>
      </c>
      <c r="G15" s="202" t="s">
        <v>445</v>
      </c>
      <c r="H15" s="198" t="s">
        <v>514</v>
      </c>
      <c r="I15" s="199"/>
      <c r="J15" s="200"/>
      <c r="K15" s="200"/>
      <c r="L15" s="201">
        <v>8</v>
      </c>
    </row>
    <row r="16" spans="1:12" s="140" customFormat="1" ht="28.5" customHeight="1">
      <c r="A16" s="85">
        <v>7</v>
      </c>
      <c r="B16" s="231" t="str">
        <f t="shared" si="1"/>
        <v>Sırık-8</v>
      </c>
      <c r="C16" s="195">
        <v>2</v>
      </c>
      <c r="D16" s="195"/>
      <c r="E16" s="196">
        <v>35272</v>
      </c>
      <c r="F16" s="197" t="s">
        <v>515</v>
      </c>
      <c r="G16" s="202" t="s">
        <v>445</v>
      </c>
      <c r="H16" s="198" t="s">
        <v>516</v>
      </c>
      <c r="I16" s="199"/>
      <c r="J16" s="200"/>
      <c r="K16" s="200"/>
      <c r="L16" s="201">
        <v>8</v>
      </c>
    </row>
    <row r="17" spans="1:12" s="140" customFormat="1" ht="28.5" customHeight="1">
      <c r="A17" s="85">
        <v>8</v>
      </c>
      <c r="B17" s="231" t="str">
        <f t="shared" si="1"/>
        <v>Disk-8</v>
      </c>
      <c r="C17" s="195">
        <v>4</v>
      </c>
      <c r="D17" s="195"/>
      <c r="E17" s="196">
        <v>35120</v>
      </c>
      <c r="F17" s="197" t="s">
        <v>517</v>
      </c>
      <c r="G17" s="202" t="s">
        <v>445</v>
      </c>
      <c r="H17" s="198" t="s">
        <v>518</v>
      </c>
      <c r="I17" s="199"/>
      <c r="J17" s="200"/>
      <c r="K17" s="200"/>
      <c r="L17" s="201">
        <v>8</v>
      </c>
    </row>
    <row r="18" spans="1:12" s="140" customFormat="1" ht="28.5" customHeight="1">
      <c r="A18" s="85"/>
      <c r="B18" s="231" t="str">
        <f t="shared" si="1"/>
        <v>Cirit-8</v>
      </c>
      <c r="C18" s="195">
        <v>3</v>
      </c>
      <c r="D18" s="195"/>
      <c r="E18" s="196">
        <v>35516</v>
      </c>
      <c r="F18" s="197" t="s">
        <v>519</v>
      </c>
      <c r="G18" s="202" t="s">
        <v>445</v>
      </c>
      <c r="H18" s="198" t="s">
        <v>520</v>
      </c>
      <c r="I18" s="199"/>
      <c r="J18" s="200"/>
      <c r="K18" s="200"/>
      <c r="L18" s="201">
        <v>8</v>
      </c>
    </row>
    <row r="19" spans="1:12" s="140" customFormat="1" ht="28.5" customHeight="1">
      <c r="A19" s="85">
        <v>9</v>
      </c>
      <c r="B19" s="231" t="str">
        <f t="shared" si="1"/>
        <v>Gülle-8</v>
      </c>
      <c r="C19" s="195">
        <v>4</v>
      </c>
      <c r="D19" s="195"/>
      <c r="E19" s="196">
        <v>35120</v>
      </c>
      <c r="F19" s="197" t="s">
        <v>517</v>
      </c>
      <c r="G19" s="202" t="s">
        <v>445</v>
      </c>
      <c r="H19" s="198" t="s">
        <v>521</v>
      </c>
      <c r="I19" s="199"/>
      <c r="J19" s="200"/>
      <c r="K19" s="200"/>
      <c r="L19" s="201">
        <v>8</v>
      </c>
    </row>
    <row r="20" spans="1:12" s="140" customFormat="1" ht="28.5" customHeight="1">
      <c r="A20" s="85">
        <v>10</v>
      </c>
      <c r="B20" s="231" t="str">
        <f t="shared" si="1"/>
        <v>Çekiç-8</v>
      </c>
      <c r="C20" s="195">
        <v>8</v>
      </c>
      <c r="D20" s="195"/>
      <c r="E20" s="196">
        <v>35596</v>
      </c>
      <c r="F20" s="197" t="s">
        <v>522</v>
      </c>
      <c r="G20" s="202" t="s">
        <v>445</v>
      </c>
      <c r="H20" s="198" t="s">
        <v>523</v>
      </c>
      <c r="I20" s="199"/>
      <c r="J20" s="200"/>
      <c r="K20" s="200"/>
      <c r="L20" s="201">
        <v>8</v>
      </c>
    </row>
    <row r="21" spans="1:12" s="140" customFormat="1" ht="51">
      <c r="A21" s="85"/>
      <c r="B21" s="370" t="str">
        <f aca="true" t="shared" si="2" ref="B21:B31">CONCATENATE(H21,"-",J21,"-",K21)</f>
        <v>4X100M-1-4</v>
      </c>
      <c r="C21" s="362" t="s">
        <v>652</v>
      </c>
      <c r="D21" s="362"/>
      <c r="E21" s="363" t="s">
        <v>651</v>
      </c>
      <c r="F21" s="364" t="s">
        <v>650</v>
      </c>
      <c r="G21" s="202" t="s">
        <v>445</v>
      </c>
      <c r="H21" s="366" t="s">
        <v>369</v>
      </c>
      <c r="I21" s="367"/>
      <c r="J21" s="368" t="s">
        <v>489</v>
      </c>
      <c r="K21" s="368" t="s">
        <v>490</v>
      </c>
      <c r="L21" s="369"/>
    </row>
    <row r="22" spans="1:12" s="140" customFormat="1" ht="77.25" thickBot="1">
      <c r="A22" s="85">
        <v>11</v>
      </c>
      <c r="B22" s="242" t="str">
        <f t="shared" si="2"/>
        <v>4X400M-1-4</v>
      </c>
      <c r="C22" s="233" t="s">
        <v>526</v>
      </c>
      <c r="D22" s="233"/>
      <c r="E22" s="234" t="s">
        <v>525</v>
      </c>
      <c r="F22" s="235" t="s">
        <v>524</v>
      </c>
      <c r="G22" s="236" t="s">
        <v>445</v>
      </c>
      <c r="H22" s="237" t="s">
        <v>370</v>
      </c>
      <c r="I22" s="238"/>
      <c r="J22" s="239" t="s">
        <v>489</v>
      </c>
      <c r="K22" s="239" t="s">
        <v>490</v>
      </c>
      <c r="L22" s="240"/>
    </row>
    <row r="23" spans="1:12" s="232" customFormat="1" ht="28.5" customHeight="1">
      <c r="A23" s="85">
        <v>12</v>
      </c>
      <c r="B23" s="241" t="str">
        <f t="shared" si="2"/>
        <v>100M.ENG-1-5</v>
      </c>
      <c r="C23" s="372">
        <v>28</v>
      </c>
      <c r="D23" s="372"/>
      <c r="E23" s="373">
        <v>35431</v>
      </c>
      <c r="F23" s="374" t="s">
        <v>527</v>
      </c>
      <c r="G23" s="375" t="s">
        <v>491</v>
      </c>
      <c r="H23" s="376" t="s">
        <v>203</v>
      </c>
      <c r="I23" s="377"/>
      <c r="J23" s="378" t="s">
        <v>489</v>
      </c>
      <c r="K23" s="378" t="s">
        <v>492</v>
      </c>
      <c r="L23" s="379"/>
    </row>
    <row r="24" spans="1:12" s="232" customFormat="1" ht="28.5" customHeight="1">
      <c r="A24" s="85">
        <v>13</v>
      </c>
      <c r="B24" s="231" t="str">
        <f t="shared" si="2"/>
        <v>100M-1-5</v>
      </c>
      <c r="C24" s="135">
        <v>26</v>
      </c>
      <c r="D24" s="135"/>
      <c r="E24" s="380">
        <v>35106</v>
      </c>
      <c r="F24" s="381" t="s">
        <v>528</v>
      </c>
      <c r="G24" s="382" t="s">
        <v>491</v>
      </c>
      <c r="H24" s="383" t="s">
        <v>105</v>
      </c>
      <c r="I24" s="163"/>
      <c r="J24" s="384" t="s">
        <v>489</v>
      </c>
      <c r="K24" s="384" t="s">
        <v>492</v>
      </c>
      <c r="L24" s="385"/>
    </row>
    <row r="25" spans="1:12" s="232" customFormat="1" ht="28.5" customHeight="1">
      <c r="A25" s="85"/>
      <c r="B25" s="231" t="str">
        <f t="shared" si="2"/>
        <v>200M-1-5</v>
      </c>
      <c r="C25" s="135">
        <v>19</v>
      </c>
      <c r="D25" s="135"/>
      <c r="E25" s="380">
        <v>34428</v>
      </c>
      <c r="F25" s="381" t="s">
        <v>529</v>
      </c>
      <c r="G25" s="382" t="s">
        <v>491</v>
      </c>
      <c r="H25" s="383" t="s">
        <v>244</v>
      </c>
      <c r="I25" s="163"/>
      <c r="J25" s="384" t="s">
        <v>489</v>
      </c>
      <c r="K25" s="384" t="s">
        <v>492</v>
      </c>
      <c r="L25" s="385"/>
    </row>
    <row r="26" spans="1:12" s="232" customFormat="1" ht="28.5" customHeight="1">
      <c r="A26" s="85"/>
      <c r="B26" s="231" t="str">
        <f t="shared" si="2"/>
        <v>400M-1-5</v>
      </c>
      <c r="C26" s="135">
        <v>17</v>
      </c>
      <c r="D26" s="135"/>
      <c r="E26" s="380">
        <v>34731</v>
      </c>
      <c r="F26" s="381" t="s">
        <v>530</v>
      </c>
      <c r="G26" s="382" t="s">
        <v>491</v>
      </c>
      <c r="H26" s="383" t="s">
        <v>245</v>
      </c>
      <c r="I26" s="163"/>
      <c r="J26" s="384" t="s">
        <v>489</v>
      </c>
      <c r="K26" s="384" t="s">
        <v>492</v>
      </c>
      <c r="L26" s="385"/>
    </row>
    <row r="27" spans="1:12" s="232" customFormat="1" ht="28.5" customHeight="1">
      <c r="A27" s="85">
        <v>14</v>
      </c>
      <c r="B27" s="231" t="str">
        <f t="shared" si="2"/>
        <v>400M.ENG-1-5</v>
      </c>
      <c r="C27" s="135">
        <v>21</v>
      </c>
      <c r="D27" s="135"/>
      <c r="E27" s="380">
        <v>35195</v>
      </c>
      <c r="F27" s="381" t="s">
        <v>531</v>
      </c>
      <c r="G27" s="382" t="s">
        <v>491</v>
      </c>
      <c r="H27" s="383" t="s">
        <v>365</v>
      </c>
      <c r="I27" s="163"/>
      <c r="J27" s="384" t="s">
        <v>489</v>
      </c>
      <c r="K27" s="384" t="s">
        <v>492</v>
      </c>
      <c r="L27" s="385"/>
    </row>
    <row r="28" spans="1:12" s="232" customFormat="1" ht="28.5" customHeight="1">
      <c r="A28" s="85">
        <v>15</v>
      </c>
      <c r="B28" s="231" t="str">
        <f t="shared" si="2"/>
        <v>800M-1-5</v>
      </c>
      <c r="C28" s="135">
        <v>17</v>
      </c>
      <c r="D28" s="135"/>
      <c r="E28" s="380">
        <v>34731</v>
      </c>
      <c r="F28" s="381" t="s">
        <v>530</v>
      </c>
      <c r="G28" s="382" t="s">
        <v>491</v>
      </c>
      <c r="H28" s="383" t="s">
        <v>96</v>
      </c>
      <c r="I28" s="163"/>
      <c r="J28" s="384" t="s">
        <v>489</v>
      </c>
      <c r="K28" s="384" t="s">
        <v>492</v>
      </c>
      <c r="L28" s="385"/>
    </row>
    <row r="29" spans="1:12" s="232" customFormat="1" ht="28.5" customHeight="1">
      <c r="A29" s="85">
        <v>16</v>
      </c>
      <c r="B29" s="231" t="str">
        <f t="shared" si="2"/>
        <v>1500M-1-5</v>
      </c>
      <c r="C29" s="135">
        <v>23</v>
      </c>
      <c r="D29" s="135"/>
      <c r="E29" s="380">
        <v>35040</v>
      </c>
      <c r="F29" s="381" t="s">
        <v>632</v>
      </c>
      <c r="G29" s="382" t="s">
        <v>491</v>
      </c>
      <c r="H29" s="383" t="s">
        <v>204</v>
      </c>
      <c r="I29" s="163"/>
      <c r="J29" s="384" t="s">
        <v>489</v>
      </c>
      <c r="K29" s="384" t="s">
        <v>492</v>
      </c>
      <c r="L29" s="385"/>
    </row>
    <row r="30" spans="1:12" s="232" customFormat="1" ht="28.5" customHeight="1">
      <c r="A30" s="85">
        <v>17</v>
      </c>
      <c r="B30" s="231" t="str">
        <f t="shared" si="2"/>
        <v>3000M-1-5</v>
      </c>
      <c r="C30" s="135">
        <v>23</v>
      </c>
      <c r="D30" s="135"/>
      <c r="E30" s="380">
        <v>35040</v>
      </c>
      <c r="F30" s="381" t="s">
        <v>632</v>
      </c>
      <c r="G30" s="382" t="s">
        <v>491</v>
      </c>
      <c r="H30" s="383" t="s">
        <v>366</v>
      </c>
      <c r="I30" s="163"/>
      <c r="J30" s="384" t="s">
        <v>489</v>
      </c>
      <c r="K30" s="384" t="s">
        <v>492</v>
      </c>
      <c r="L30" s="385"/>
    </row>
    <row r="31" spans="1:12" s="232" customFormat="1" ht="28.5" customHeight="1">
      <c r="A31" s="85">
        <v>18</v>
      </c>
      <c r="B31" s="231" t="str">
        <f t="shared" si="2"/>
        <v>3000M.ENG-1-5</v>
      </c>
      <c r="C31" s="135">
        <v>18</v>
      </c>
      <c r="D31" s="135"/>
      <c r="E31" s="380">
        <v>34833</v>
      </c>
      <c r="F31" s="381" t="s">
        <v>532</v>
      </c>
      <c r="G31" s="382" t="s">
        <v>491</v>
      </c>
      <c r="H31" s="383" t="s">
        <v>367</v>
      </c>
      <c r="I31" s="163"/>
      <c r="J31" s="384" t="s">
        <v>489</v>
      </c>
      <c r="K31" s="384" t="s">
        <v>492</v>
      </c>
      <c r="L31" s="385"/>
    </row>
    <row r="32" spans="1:12" s="232" customFormat="1" ht="28.5" customHeight="1">
      <c r="A32" s="85"/>
      <c r="B32" s="231" t="str">
        <f>CONCATENATE(H32,"-",L32)</f>
        <v>Uzun-7</v>
      </c>
      <c r="C32" s="135">
        <v>32</v>
      </c>
      <c r="D32" s="135"/>
      <c r="E32" s="380">
        <v>34571</v>
      </c>
      <c r="F32" s="381" t="s">
        <v>533</v>
      </c>
      <c r="G32" s="382" t="s">
        <v>491</v>
      </c>
      <c r="H32" s="383" t="s">
        <v>512</v>
      </c>
      <c r="I32" s="163"/>
      <c r="J32" s="384"/>
      <c r="K32" s="384"/>
      <c r="L32" s="385">
        <v>7</v>
      </c>
    </row>
    <row r="33" spans="1:12" s="232" customFormat="1" ht="28.5" customHeight="1">
      <c r="A33" s="85"/>
      <c r="B33" s="231" t="str">
        <f aca="true" t="shared" si="3" ref="B33:B39">CONCATENATE(H33,"-",L33)</f>
        <v>ÜÇADIM-7</v>
      </c>
      <c r="C33" s="135">
        <v>32</v>
      </c>
      <c r="D33" s="135"/>
      <c r="E33" s="380">
        <v>34571</v>
      </c>
      <c r="F33" s="381" t="s">
        <v>533</v>
      </c>
      <c r="G33" s="382" t="s">
        <v>491</v>
      </c>
      <c r="H33" s="383" t="s">
        <v>246</v>
      </c>
      <c r="I33" s="163"/>
      <c r="J33" s="384"/>
      <c r="K33" s="384"/>
      <c r="L33" s="385">
        <v>7</v>
      </c>
    </row>
    <row r="34" spans="1:12" s="232" customFormat="1" ht="28.5" customHeight="1">
      <c r="A34" s="85">
        <v>19</v>
      </c>
      <c r="B34" s="231" t="str">
        <f t="shared" si="3"/>
        <v>Yüksek-7</v>
      </c>
      <c r="C34" s="135">
        <v>24</v>
      </c>
      <c r="D34" s="135"/>
      <c r="E34" s="380">
        <v>35323</v>
      </c>
      <c r="F34" s="381" t="s">
        <v>534</v>
      </c>
      <c r="G34" s="382" t="s">
        <v>491</v>
      </c>
      <c r="H34" s="383" t="s">
        <v>514</v>
      </c>
      <c r="I34" s="163"/>
      <c r="J34" s="384"/>
      <c r="K34" s="384"/>
      <c r="L34" s="385">
        <v>7</v>
      </c>
    </row>
    <row r="35" spans="1:12" s="232" customFormat="1" ht="28.5" customHeight="1">
      <c r="A35" s="85">
        <v>20</v>
      </c>
      <c r="B35" s="231" t="str">
        <f t="shared" si="3"/>
        <v>Sırık-7</v>
      </c>
      <c r="C35" s="135">
        <v>20</v>
      </c>
      <c r="D35" s="135"/>
      <c r="E35" s="380">
        <v>34335</v>
      </c>
      <c r="F35" s="381" t="s">
        <v>535</v>
      </c>
      <c r="G35" s="382" t="s">
        <v>491</v>
      </c>
      <c r="H35" s="383" t="s">
        <v>516</v>
      </c>
      <c r="I35" s="163"/>
      <c r="J35" s="384"/>
      <c r="K35" s="384"/>
      <c r="L35" s="385">
        <v>7</v>
      </c>
    </row>
    <row r="36" spans="1:12" s="232" customFormat="1" ht="28.5" customHeight="1">
      <c r="A36" s="85">
        <v>21</v>
      </c>
      <c r="B36" s="231" t="str">
        <f t="shared" si="3"/>
        <v>Disk-7</v>
      </c>
      <c r="C36" s="135">
        <v>29</v>
      </c>
      <c r="D36" s="135"/>
      <c r="E36" s="380">
        <v>34448</v>
      </c>
      <c r="F36" s="381" t="s">
        <v>536</v>
      </c>
      <c r="G36" s="382" t="s">
        <v>491</v>
      </c>
      <c r="H36" s="383" t="s">
        <v>518</v>
      </c>
      <c r="I36" s="163"/>
      <c r="J36" s="384"/>
      <c r="K36" s="384"/>
      <c r="L36" s="385">
        <v>7</v>
      </c>
    </row>
    <row r="37" spans="1:12" s="140" customFormat="1" ht="28.5" customHeight="1">
      <c r="A37" s="85">
        <v>22</v>
      </c>
      <c r="B37" s="231" t="str">
        <f t="shared" si="3"/>
        <v>Cirit-7</v>
      </c>
      <c r="C37" s="135">
        <v>25</v>
      </c>
      <c r="D37" s="135"/>
      <c r="E37" s="380">
        <v>34889</v>
      </c>
      <c r="F37" s="381" t="s">
        <v>537</v>
      </c>
      <c r="G37" s="382" t="s">
        <v>491</v>
      </c>
      <c r="H37" s="383" t="s">
        <v>520</v>
      </c>
      <c r="I37" s="163"/>
      <c r="J37" s="384"/>
      <c r="K37" s="384"/>
      <c r="L37" s="385">
        <v>7</v>
      </c>
    </row>
    <row r="38" spans="1:12" s="140" customFormat="1" ht="28.5" customHeight="1">
      <c r="A38" s="85">
        <v>23</v>
      </c>
      <c r="B38" s="231" t="str">
        <f t="shared" si="3"/>
        <v>Gülle-7</v>
      </c>
      <c r="C38" s="135">
        <v>31</v>
      </c>
      <c r="D38" s="135"/>
      <c r="E38" s="380">
        <v>34907</v>
      </c>
      <c r="F38" s="381" t="s">
        <v>538</v>
      </c>
      <c r="G38" s="382" t="s">
        <v>491</v>
      </c>
      <c r="H38" s="383" t="s">
        <v>521</v>
      </c>
      <c r="I38" s="163"/>
      <c r="J38" s="384"/>
      <c r="K38" s="384"/>
      <c r="L38" s="385">
        <v>7</v>
      </c>
    </row>
    <row r="39" spans="1:12" s="140" customFormat="1" ht="28.5" customHeight="1">
      <c r="A39" s="85">
        <v>24</v>
      </c>
      <c r="B39" s="231" t="str">
        <f t="shared" si="3"/>
        <v>Çekiç-7</v>
      </c>
      <c r="C39" s="135">
        <v>22</v>
      </c>
      <c r="D39" s="135"/>
      <c r="E39" s="380">
        <v>35084</v>
      </c>
      <c r="F39" s="381" t="s">
        <v>539</v>
      </c>
      <c r="G39" s="382" t="s">
        <v>491</v>
      </c>
      <c r="H39" s="383" t="s">
        <v>523</v>
      </c>
      <c r="I39" s="163"/>
      <c r="J39" s="384"/>
      <c r="K39" s="384"/>
      <c r="L39" s="385">
        <v>7</v>
      </c>
    </row>
    <row r="40" spans="1:12" s="140" customFormat="1" ht="51">
      <c r="A40" s="85">
        <v>24</v>
      </c>
      <c r="B40" s="231" t="str">
        <f aca="true" t="shared" si="4" ref="B40:B50">CONCATENATE(H40,"-",J40,"-",K40)</f>
        <v>4X100M-1-5</v>
      </c>
      <c r="C40" s="135" t="s">
        <v>655</v>
      </c>
      <c r="D40" s="135"/>
      <c r="E40" s="380" t="s">
        <v>654</v>
      </c>
      <c r="F40" s="381" t="s">
        <v>653</v>
      </c>
      <c r="G40" s="382" t="s">
        <v>491</v>
      </c>
      <c r="H40" s="383" t="s">
        <v>369</v>
      </c>
      <c r="I40" s="163"/>
      <c r="J40" s="384" t="s">
        <v>489</v>
      </c>
      <c r="K40" s="384" t="s">
        <v>492</v>
      </c>
      <c r="L40" s="385"/>
    </row>
    <row r="41" spans="1:12" s="140" customFormat="1" ht="76.5">
      <c r="A41" s="85">
        <v>25</v>
      </c>
      <c r="B41" s="231" t="str">
        <f t="shared" si="4"/>
        <v>4X400M-1-5</v>
      </c>
      <c r="C41" s="135" t="s">
        <v>542</v>
      </c>
      <c r="D41" s="135"/>
      <c r="E41" s="380" t="s">
        <v>541</v>
      </c>
      <c r="F41" s="381" t="s">
        <v>540</v>
      </c>
      <c r="G41" s="382" t="s">
        <v>491</v>
      </c>
      <c r="H41" s="383" t="s">
        <v>370</v>
      </c>
      <c r="I41" s="163"/>
      <c r="J41" s="384" t="s">
        <v>489</v>
      </c>
      <c r="K41" s="384" t="s">
        <v>492</v>
      </c>
      <c r="L41" s="385"/>
    </row>
    <row r="42" spans="1:12" s="140" customFormat="1" ht="28.5" customHeight="1">
      <c r="A42" s="85">
        <v>26</v>
      </c>
      <c r="B42" s="231" t="str">
        <f t="shared" si="4"/>
        <v>100M.ENG-1-3</v>
      </c>
      <c r="C42" s="195">
        <v>41</v>
      </c>
      <c r="D42" s="195"/>
      <c r="E42" s="196">
        <v>35458</v>
      </c>
      <c r="F42" s="197" t="s">
        <v>543</v>
      </c>
      <c r="G42" s="202" t="s">
        <v>493</v>
      </c>
      <c r="H42" s="198" t="s">
        <v>203</v>
      </c>
      <c r="I42" s="199"/>
      <c r="J42" s="200" t="s">
        <v>489</v>
      </c>
      <c r="K42" s="200" t="s">
        <v>494</v>
      </c>
      <c r="L42" s="201"/>
    </row>
    <row r="43" spans="1:12" s="140" customFormat="1" ht="28.5" customHeight="1">
      <c r="A43" s="85">
        <v>27</v>
      </c>
      <c r="B43" s="231" t="str">
        <f t="shared" si="4"/>
        <v>100M-1-3</v>
      </c>
      <c r="C43" s="195">
        <v>37</v>
      </c>
      <c r="D43" s="195"/>
      <c r="E43" s="196">
        <v>35431</v>
      </c>
      <c r="F43" s="197" t="s">
        <v>544</v>
      </c>
      <c r="G43" s="202" t="s">
        <v>493</v>
      </c>
      <c r="H43" s="198" t="s">
        <v>105</v>
      </c>
      <c r="I43" s="199"/>
      <c r="J43" s="200" t="s">
        <v>489</v>
      </c>
      <c r="K43" s="200" t="s">
        <v>494</v>
      </c>
      <c r="L43" s="201"/>
    </row>
    <row r="44" spans="1:12" s="140" customFormat="1" ht="28.5" customHeight="1">
      <c r="A44" s="85">
        <v>28</v>
      </c>
      <c r="B44" s="231" t="str">
        <f t="shared" si="4"/>
        <v>200M-1-3</v>
      </c>
      <c r="C44" s="195">
        <v>44</v>
      </c>
      <c r="D44" s="195"/>
      <c r="E44" s="196">
        <v>35018</v>
      </c>
      <c r="F44" s="197" t="s">
        <v>545</v>
      </c>
      <c r="G44" s="202" t="s">
        <v>493</v>
      </c>
      <c r="H44" s="198" t="s">
        <v>244</v>
      </c>
      <c r="I44" s="199"/>
      <c r="J44" s="200" t="s">
        <v>489</v>
      </c>
      <c r="K44" s="200" t="s">
        <v>494</v>
      </c>
      <c r="L44" s="201"/>
    </row>
    <row r="45" spans="1:12" s="140" customFormat="1" ht="28.5" customHeight="1">
      <c r="A45" s="85"/>
      <c r="B45" s="231" t="str">
        <f t="shared" si="4"/>
        <v>400M-1-3</v>
      </c>
      <c r="C45" s="195">
        <v>44</v>
      </c>
      <c r="D45" s="195"/>
      <c r="E45" s="196">
        <v>35018</v>
      </c>
      <c r="F45" s="197" t="s">
        <v>545</v>
      </c>
      <c r="G45" s="202" t="s">
        <v>493</v>
      </c>
      <c r="H45" s="198" t="s">
        <v>245</v>
      </c>
      <c r="I45" s="199"/>
      <c r="J45" s="200" t="s">
        <v>489</v>
      </c>
      <c r="K45" s="200" t="s">
        <v>494</v>
      </c>
      <c r="L45" s="201"/>
    </row>
    <row r="46" spans="1:12" s="140" customFormat="1" ht="28.5" customHeight="1">
      <c r="A46" s="85"/>
      <c r="B46" s="231" t="str">
        <f t="shared" si="4"/>
        <v>400M.ENG-1-3</v>
      </c>
      <c r="C46" s="195">
        <v>41</v>
      </c>
      <c r="D46" s="195"/>
      <c r="E46" s="196">
        <v>35458</v>
      </c>
      <c r="F46" s="197" t="s">
        <v>543</v>
      </c>
      <c r="G46" s="202" t="s">
        <v>493</v>
      </c>
      <c r="H46" s="198" t="s">
        <v>365</v>
      </c>
      <c r="I46" s="199"/>
      <c r="J46" s="200" t="s">
        <v>489</v>
      </c>
      <c r="K46" s="200" t="s">
        <v>494</v>
      </c>
      <c r="L46" s="201"/>
    </row>
    <row r="47" spans="1:12" s="140" customFormat="1" ht="28.5" customHeight="1">
      <c r="A47" s="85">
        <v>29</v>
      </c>
      <c r="B47" s="231" t="str">
        <f t="shared" si="4"/>
        <v>800M-1-3</v>
      </c>
      <c r="C47" s="195">
        <v>40</v>
      </c>
      <c r="D47" s="195"/>
      <c r="E47" s="196">
        <v>35538</v>
      </c>
      <c r="F47" s="197" t="s">
        <v>546</v>
      </c>
      <c r="G47" s="202" t="s">
        <v>493</v>
      </c>
      <c r="H47" s="198" t="s">
        <v>96</v>
      </c>
      <c r="I47" s="199"/>
      <c r="J47" s="200" t="s">
        <v>489</v>
      </c>
      <c r="K47" s="200" t="s">
        <v>494</v>
      </c>
      <c r="L47" s="201"/>
    </row>
    <row r="48" spans="1:12" s="140" customFormat="1" ht="28.5" customHeight="1">
      <c r="A48" s="85">
        <v>30</v>
      </c>
      <c r="B48" s="231" t="str">
        <f t="shared" si="4"/>
        <v>1500M-1-3</v>
      </c>
      <c r="C48" s="195">
        <v>40</v>
      </c>
      <c r="D48" s="195"/>
      <c r="E48" s="196">
        <v>35538</v>
      </c>
      <c r="F48" s="197" t="s">
        <v>546</v>
      </c>
      <c r="G48" s="202" t="s">
        <v>493</v>
      </c>
      <c r="H48" s="198" t="s">
        <v>204</v>
      </c>
      <c r="I48" s="199"/>
      <c r="J48" s="200" t="s">
        <v>489</v>
      </c>
      <c r="K48" s="200" t="s">
        <v>494</v>
      </c>
      <c r="L48" s="201"/>
    </row>
    <row r="49" spans="1:12" s="140" customFormat="1" ht="28.5" customHeight="1">
      <c r="A49" s="85">
        <v>31</v>
      </c>
      <c r="B49" s="231" t="str">
        <f t="shared" si="4"/>
        <v>3000M-1-3</v>
      </c>
      <c r="C49" s="195">
        <v>46</v>
      </c>
      <c r="D49" s="195"/>
      <c r="E49" s="196">
        <v>34973</v>
      </c>
      <c r="F49" s="197" t="s">
        <v>547</v>
      </c>
      <c r="G49" s="202" t="s">
        <v>493</v>
      </c>
      <c r="H49" s="198" t="s">
        <v>366</v>
      </c>
      <c r="I49" s="199"/>
      <c r="J49" s="200" t="s">
        <v>489</v>
      </c>
      <c r="K49" s="200" t="s">
        <v>494</v>
      </c>
      <c r="L49" s="201"/>
    </row>
    <row r="50" spans="1:12" s="140" customFormat="1" ht="28.5" customHeight="1">
      <c r="A50" s="85">
        <v>32</v>
      </c>
      <c r="B50" s="231" t="str">
        <f t="shared" si="4"/>
        <v>3000M.ENG-1-3</v>
      </c>
      <c r="C50" s="195">
        <v>46</v>
      </c>
      <c r="D50" s="195"/>
      <c r="E50" s="196">
        <v>34973</v>
      </c>
      <c r="F50" s="197" t="s">
        <v>547</v>
      </c>
      <c r="G50" s="202" t="s">
        <v>493</v>
      </c>
      <c r="H50" s="198" t="s">
        <v>367</v>
      </c>
      <c r="I50" s="199"/>
      <c r="J50" s="200" t="s">
        <v>489</v>
      </c>
      <c r="K50" s="200" t="s">
        <v>494</v>
      </c>
      <c r="L50" s="201"/>
    </row>
    <row r="51" spans="1:12" s="140" customFormat="1" ht="28.5" customHeight="1">
      <c r="A51" s="85">
        <v>33</v>
      </c>
      <c r="B51" s="231" t="str">
        <f>CONCATENATE(H51,"-",L51)</f>
        <v>Uzun-6</v>
      </c>
      <c r="C51" s="195">
        <v>38</v>
      </c>
      <c r="D51" s="195"/>
      <c r="E51" s="196">
        <v>34844</v>
      </c>
      <c r="F51" s="197" t="s">
        <v>548</v>
      </c>
      <c r="G51" s="202" t="s">
        <v>493</v>
      </c>
      <c r="H51" s="198" t="s">
        <v>512</v>
      </c>
      <c r="I51" s="199"/>
      <c r="J51" s="200"/>
      <c r="K51" s="200"/>
      <c r="L51" s="201">
        <v>6</v>
      </c>
    </row>
    <row r="52" spans="1:12" s="140" customFormat="1" ht="28.5" customHeight="1">
      <c r="A52" s="85">
        <v>34</v>
      </c>
      <c r="B52" s="231" t="str">
        <f aca="true" t="shared" si="5" ref="B52:B58">CONCATENATE(H52,"-",L52)</f>
        <v>ÜÇADIM-6</v>
      </c>
      <c r="C52" s="195">
        <v>38</v>
      </c>
      <c r="D52" s="195"/>
      <c r="E52" s="196">
        <v>34844</v>
      </c>
      <c r="F52" s="197" t="s">
        <v>548</v>
      </c>
      <c r="G52" s="202" t="s">
        <v>493</v>
      </c>
      <c r="H52" s="198" t="s">
        <v>246</v>
      </c>
      <c r="I52" s="199"/>
      <c r="J52" s="200"/>
      <c r="K52" s="200"/>
      <c r="L52" s="201">
        <v>6</v>
      </c>
    </row>
    <row r="53" spans="1:12" s="140" customFormat="1" ht="28.5" customHeight="1">
      <c r="A53" s="85">
        <v>35</v>
      </c>
      <c r="B53" s="231" t="str">
        <f t="shared" si="5"/>
        <v>Yüksek-6</v>
      </c>
      <c r="C53" s="195">
        <v>43</v>
      </c>
      <c r="D53" s="195"/>
      <c r="E53" s="196">
        <v>35431</v>
      </c>
      <c r="F53" s="197" t="s">
        <v>549</v>
      </c>
      <c r="G53" s="202" t="s">
        <v>493</v>
      </c>
      <c r="H53" s="198" t="s">
        <v>514</v>
      </c>
      <c r="I53" s="199"/>
      <c r="J53" s="200"/>
      <c r="K53" s="200"/>
      <c r="L53" s="201">
        <v>6</v>
      </c>
    </row>
    <row r="54" spans="1:12" s="140" customFormat="1" ht="28.5" customHeight="1">
      <c r="A54" s="85"/>
      <c r="B54" s="231" t="str">
        <f t="shared" si="5"/>
        <v>Sırık-6</v>
      </c>
      <c r="C54" s="195">
        <v>45</v>
      </c>
      <c r="D54" s="195"/>
      <c r="E54" s="196">
        <v>34601</v>
      </c>
      <c r="F54" s="197" t="s">
        <v>550</v>
      </c>
      <c r="G54" s="202" t="s">
        <v>493</v>
      </c>
      <c r="H54" s="198" t="s">
        <v>516</v>
      </c>
      <c r="I54" s="199"/>
      <c r="J54" s="200"/>
      <c r="K54" s="200"/>
      <c r="L54" s="201">
        <v>6</v>
      </c>
    </row>
    <row r="55" spans="1:12" s="140" customFormat="1" ht="28.5" customHeight="1">
      <c r="A55" s="85">
        <v>35</v>
      </c>
      <c r="B55" s="231" t="str">
        <f t="shared" si="5"/>
        <v>Disk-6</v>
      </c>
      <c r="C55" s="195">
        <v>36</v>
      </c>
      <c r="D55" s="195"/>
      <c r="E55" s="196">
        <v>34763</v>
      </c>
      <c r="F55" s="197" t="s">
        <v>551</v>
      </c>
      <c r="G55" s="202" t="s">
        <v>493</v>
      </c>
      <c r="H55" s="198" t="s">
        <v>518</v>
      </c>
      <c r="I55" s="199"/>
      <c r="J55" s="200"/>
      <c r="K55" s="200"/>
      <c r="L55" s="201">
        <v>6</v>
      </c>
    </row>
    <row r="56" spans="1:12" s="140" customFormat="1" ht="28.5" customHeight="1">
      <c r="A56" s="85">
        <v>36</v>
      </c>
      <c r="B56" s="231" t="str">
        <f t="shared" si="5"/>
        <v>Cirit-6</v>
      </c>
      <c r="C56" s="195">
        <v>34</v>
      </c>
      <c r="D56" s="195"/>
      <c r="E56" s="196">
        <v>34335</v>
      </c>
      <c r="F56" s="197" t="s">
        <v>552</v>
      </c>
      <c r="G56" s="202" t="s">
        <v>493</v>
      </c>
      <c r="H56" s="198" t="s">
        <v>520</v>
      </c>
      <c r="I56" s="199"/>
      <c r="J56" s="200"/>
      <c r="K56" s="200"/>
      <c r="L56" s="201">
        <v>6</v>
      </c>
    </row>
    <row r="57" spans="1:12" s="140" customFormat="1" ht="28.5" customHeight="1">
      <c r="A57" s="85">
        <v>37</v>
      </c>
      <c r="B57" s="231" t="str">
        <f t="shared" si="5"/>
        <v>Gülle-6</v>
      </c>
      <c r="C57" s="195">
        <v>36</v>
      </c>
      <c r="D57" s="195"/>
      <c r="E57" s="196">
        <v>34763</v>
      </c>
      <c r="F57" s="197" t="s">
        <v>551</v>
      </c>
      <c r="G57" s="202" t="s">
        <v>493</v>
      </c>
      <c r="H57" s="198" t="s">
        <v>521</v>
      </c>
      <c r="I57" s="199"/>
      <c r="J57" s="200"/>
      <c r="K57" s="200"/>
      <c r="L57" s="201">
        <v>6</v>
      </c>
    </row>
    <row r="58" spans="1:12" s="140" customFormat="1" ht="28.5" customHeight="1">
      <c r="A58" s="85">
        <v>38</v>
      </c>
      <c r="B58" s="231" t="str">
        <f t="shared" si="5"/>
        <v>Çekiç-6</v>
      </c>
      <c r="C58" s="195">
        <v>42</v>
      </c>
      <c r="D58" s="195"/>
      <c r="E58" s="196">
        <v>35543</v>
      </c>
      <c r="F58" s="197" t="s">
        <v>553</v>
      </c>
      <c r="G58" s="202" t="s">
        <v>493</v>
      </c>
      <c r="H58" s="198" t="s">
        <v>523</v>
      </c>
      <c r="I58" s="199"/>
      <c r="J58" s="200"/>
      <c r="K58" s="200"/>
      <c r="L58" s="201">
        <v>6</v>
      </c>
    </row>
    <row r="59" spans="1:12" s="140" customFormat="1" ht="51">
      <c r="A59" s="85">
        <v>40</v>
      </c>
      <c r="B59" s="370" t="str">
        <f aca="true" t="shared" si="6" ref="B59:B69">CONCATENATE(H59,"-",J59,"-",K59)</f>
        <v>4X100M-1-3</v>
      </c>
      <c r="C59" s="362" t="s">
        <v>649</v>
      </c>
      <c r="D59" s="362"/>
      <c r="E59" s="363" t="s">
        <v>648</v>
      </c>
      <c r="F59" s="364" t="s">
        <v>647</v>
      </c>
      <c r="G59" s="365" t="s">
        <v>493</v>
      </c>
      <c r="H59" s="366" t="s">
        <v>369</v>
      </c>
      <c r="I59" s="367"/>
      <c r="J59" s="368" t="s">
        <v>489</v>
      </c>
      <c r="K59" s="368" t="s">
        <v>494</v>
      </c>
      <c r="L59" s="369"/>
    </row>
    <row r="60" spans="1:12" s="140" customFormat="1" ht="77.25" thickBot="1">
      <c r="A60" s="85">
        <v>41</v>
      </c>
      <c r="B60" s="242" t="str">
        <f t="shared" si="6"/>
        <v>4X400M-1-3</v>
      </c>
      <c r="C60" s="233" t="s">
        <v>556</v>
      </c>
      <c r="D60" s="233"/>
      <c r="E60" s="234" t="s">
        <v>555</v>
      </c>
      <c r="F60" s="235" t="s">
        <v>554</v>
      </c>
      <c r="G60" s="236" t="s">
        <v>493</v>
      </c>
      <c r="H60" s="237" t="s">
        <v>370</v>
      </c>
      <c r="I60" s="238"/>
      <c r="J60" s="239" t="s">
        <v>489</v>
      </c>
      <c r="K60" s="239" t="s">
        <v>494</v>
      </c>
      <c r="L60" s="240"/>
    </row>
    <row r="61" spans="1:12" s="140" customFormat="1" ht="28.5" customHeight="1">
      <c r="A61" s="85"/>
      <c r="B61" s="241" t="str">
        <f t="shared" si="6"/>
        <v>100M.ENG-1-6</v>
      </c>
      <c r="C61" s="372">
        <v>51</v>
      </c>
      <c r="D61" s="372"/>
      <c r="E61" s="373">
        <v>35360</v>
      </c>
      <c r="F61" s="374" t="s">
        <v>557</v>
      </c>
      <c r="G61" s="375" t="s">
        <v>495</v>
      </c>
      <c r="H61" s="376" t="s">
        <v>203</v>
      </c>
      <c r="I61" s="377"/>
      <c r="J61" s="378" t="s">
        <v>489</v>
      </c>
      <c r="K61" s="378" t="s">
        <v>496</v>
      </c>
      <c r="L61" s="379"/>
    </row>
    <row r="62" spans="1:12" s="140" customFormat="1" ht="28.5" customHeight="1">
      <c r="A62" s="85"/>
      <c r="B62" s="231" t="str">
        <f t="shared" si="6"/>
        <v>100M-1-6</v>
      </c>
      <c r="C62" s="135">
        <v>57</v>
      </c>
      <c r="D62" s="135"/>
      <c r="E62" s="380"/>
      <c r="F62" s="381" t="s">
        <v>558</v>
      </c>
      <c r="G62" s="382" t="s">
        <v>495</v>
      </c>
      <c r="H62" s="383" t="s">
        <v>105</v>
      </c>
      <c r="I62" s="163"/>
      <c r="J62" s="384" t="s">
        <v>489</v>
      </c>
      <c r="K62" s="384" t="s">
        <v>496</v>
      </c>
      <c r="L62" s="385"/>
    </row>
    <row r="63" spans="1:12" s="140" customFormat="1" ht="28.5" customHeight="1">
      <c r="A63" s="85">
        <v>42</v>
      </c>
      <c r="B63" s="231" t="str">
        <f t="shared" si="6"/>
        <v>200M-1-6</v>
      </c>
      <c r="C63" s="135">
        <v>51</v>
      </c>
      <c r="D63" s="135"/>
      <c r="E63" s="380">
        <v>35360</v>
      </c>
      <c r="F63" s="381" t="s">
        <v>557</v>
      </c>
      <c r="G63" s="382" t="s">
        <v>495</v>
      </c>
      <c r="H63" s="383" t="s">
        <v>244</v>
      </c>
      <c r="I63" s="163"/>
      <c r="J63" s="384" t="s">
        <v>489</v>
      </c>
      <c r="K63" s="384" t="s">
        <v>496</v>
      </c>
      <c r="L63" s="385"/>
    </row>
    <row r="64" spans="1:12" s="140" customFormat="1" ht="28.5" customHeight="1">
      <c r="A64" s="85">
        <v>43</v>
      </c>
      <c r="B64" s="231" t="str">
        <f t="shared" si="6"/>
        <v>400M-1-6</v>
      </c>
      <c r="C64" s="135">
        <v>50</v>
      </c>
      <c r="D64" s="135"/>
      <c r="E64" s="380">
        <v>34564</v>
      </c>
      <c r="F64" s="381" t="s">
        <v>559</v>
      </c>
      <c r="G64" s="382" t="s">
        <v>495</v>
      </c>
      <c r="H64" s="383" t="s">
        <v>245</v>
      </c>
      <c r="I64" s="163"/>
      <c r="J64" s="384" t="s">
        <v>489</v>
      </c>
      <c r="K64" s="384" t="s">
        <v>496</v>
      </c>
      <c r="L64" s="385"/>
    </row>
    <row r="65" spans="1:12" s="140" customFormat="1" ht="28.5" customHeight="1">
      <c r="A65" s="85">
        <v>44</v>
      </c>
      <c r="B65" s="231" t="str">
        <f t="shared" si="6"/>
        <v>400M.ENG-1-6</v>
      </c>
      <c r="C65" s="135">
        <v>50</v>
      </c>
      <c r="D65" s="135"/>
      <c r="E65" s="380">
        <v>34564</v>
      </c>
      <c r="F65" s="381" t="s">
        <v>559</v>
      </c>
      <c r="G65" s="382" t="s">
        <v>495</v>
      </c>
      <c r="H65" s="383" t="s">
        <v>365</v>
      </c>
      <c r="I65" s="163"/>
      <c r="J65" s="384" t="s">
        <v>489</v>
      </c>
      <c r="K65" s="384" t="s">
        <v>496</v>
      </c>
      <c r="L65" s="385"/>
    </row>
    <row r="66" spans="1:12" s="140" customFormat="1" ht="28.5" customHeight="1">
      <c r="A66" s="85">
        <v>45</v>
      </c>
      <c r="B66" s="231" t="str">
        <f t="shared" si="6"/>
        <v>800M-1-6</v>
      </c>
      <c r="C66" s="135">
        <v>58</v>
      </c>
      <c r="D66" s="135"/>
      <c r="E66" s="380">
        <v>35354</v>
      </c>
      <c r="F66" s="381" t="s">
        <v>560</v>
      </c>
      <c r="G66" s="382" t="s">
        <v>495</v>
      </c>
      <c r="H66" s="383" t="s">
        <v>96</v>
      </c>
      <c r="I66" s="163"/>
      <c r="J66" s="384" t="s">
        <v>489</v>
      </c>
      <c r="K66" s="384" t="s">
        <v>496</v>
      </c>
      <c r="L66" s="385"/>
    </row>
    <row r="67" spans="1:12" s="140" customFormat="1" ht="28.5" customHeight="1">
      <c r="A67" s="85">
        <v>46</v>
      </c>
      <c r="B67" s="231" t="str">
        <f t="shared" si="6"/>
        <v>1500M-1-6</v>
      </c>
      <c r="C67" s="135">
        <v>58</v>
      </c>
      <c r="D67" s="135"/>
      <c r="E67" s="380">
        <v>35354</v>
      </c>
      <c r="F67" s="381" t="s">
        <v>560</v>
      </c>
      <c r="G67" s="382" t="s">
        <v>495</v>
      </c>
      <c r="H67" s="383" t="s">
        <v>204</v>
      </c>
      <c r="I67" s="163"/>
      <c r="J67" s="384" t="s">
        <v>489</v>
      </c>
      <c r="K67" s="384" t="s">
        <v>496</v>
      </c>
      <c r="L67" s="385"/>
    </row>
    <row r="68" spans="1:12" s="140" customFormat="1" ht="28.5" customHeight="1">
      <c r="A68" s="85"/>
      <c r="B68" s="231" t="str">
        <f t="shared" si="6"/>
        <v>3000M-1-6</v>
      </c>
      <c r="C68" s="135">
        <v>49</v>
      </c>
      <c r="D68" s="135"/>
      <c r="E68" s="380">
        <v>34973</v>
      </c>
      <c r="F68" s="381" t="s">
        <v>561</v>
      </c>
      <c r="G68" s="382" t="s">
        <v>495</v>
      </c>
      <c r="H68" s="383" t="s">
        <v>366</v>
      </c>
      <c r="I68" s="163"/>
      <c r="J68" s="384" t="s">
        <v>489</v>
      </c>
      <c r="K68" s="384" t="s">
        <v>496</v>
      </c>
      <c r="L68" s="385"/>
    </row>
    <row r="69" spans="1:12" s="140" customFormat="1" ht="28.5" customHeight="1">
      <c r="A69" s="85">
        <v>46</v>
      </c>
      <c r="B69" s="231" t="str">
        <f t="shared" si="6"/>
        <v>3000M.ENG-1-6</v>
      </c>
      <c r="C69" s="135">
        <v>56</v>
      </c>
      <c r="D69" s="135"/>
      <c r="E69" s="380">
        <v>35144</v>
      </c>
      <c r="F69" s="381" t="s">
        <v>562</v>
      </c>
      <c r="G69" s="382" t="s">
        <v>495</v>
      </c>
      <c r="H69" s="383" t="s">
        <v>367</v>
      </c>
      <c r="I69" s="163"/>
      <c r="J69" s="384" t="s">
        <v>489</v>
      </c>
      <c r="K69" s="384" t="s">
        <v>496</v>
      </c>
      <c r="L69" s="385"/>
    </row>
    <row r="70" spans="1:12" s="140" customFormat="1" ht="28.5" customHeight="1">
      <c r="A70" s="85">
        <v>47</v>
      </c>
      <c r="B70" s="231" t="str">
        <f>CONCATENATE(H70,"-",L70)</f>
        <v>Uzun-5</v>
      </c>
      <c r="C70" s="135">
        <v>47</v>
      </c>
      <c r="D70" s="135"/>
      <c r="E70" s="380">
        <v>34608</v>
      </c>
      <c r="F70" s="381" t="s">
        <v>563</v>
      </c>
      <c r="G70" s="382" t="s">
        <v>495</v>
      </c>
      <c r="H70" s="383" t="s">
        <v>512</v>
      </c>
      <c r="I70" s="163"/>
      <c r="J70" s="384"/>
      <c r="K70" s="384"/>
      <c r="L70" s="385">
        <v>5</v>
      </c>
    </row>
    <row r="71" spans="1:12" s="140" customFormat="1" ht="28.5" customHeight="1">
      <c r="A71" s="85">
        <v>48</v>
      </c>
      <c r="B71" s="231" t="str">
        <f aca="true" t="shared" si="7" ref="B71:B77">CONCATENATE(H71,"-",L71)</f>
        <v>ÜÇADIM-5</v>
      </c>
      <c r="C71" s="135">
        <v>47</v>
      </c>
      <c r="D71" s="135"/>
      <c r="E71" s="380">
        <v>34608</v>
      </c>
      <c r="F71" s="381" t="s">
        <v>563</v>
      </c>
      <c r="G71" s="382" t="s">
        <v>495</v>
      </c>
      <c r="H71" s="383" t="s">
        <v>246</v>
      </c>
      <c r="I71" s="163"/>
      <c r="J71" s="384"/>
      <c r="K71" s="384"/>
      <c r="L71" s="385">
        <v>5</v>
      </c>
    </row>
    <row r="72" spans="1:12" s="140" customFormat="1" ht="28.5" customHeight="1">
      <c r="A72" s="85">
        <v>49</v>
      </c>
      <c r="B72" s="231" t="str">
        <f t="shared" si="7"/>
        <v>Yüksek-5</v>
      </c>
      <c r="C72" s="135">
        <v>59</v>
      </c>
      <c r="D72" s="135"/>
      <c r="E72" s="380">
        <v>35519</v>
      </c>
      <c r="F72" s="381" t="s">
        <v>564</v>
      </c>
      <c r="G72" s="382" t="s">
        <v>495</v>
      </c>
      <c r="H72" s="383" t="s">
        <v>514</v>
      </c>
      <c r="I72" s="163"/>
      <c r="J72" s="384"/>
      <c r="K72" s="384"/>
      <c r="L72" s="385">
        <v>5</v>
      </c>
    </row>
    <row r="73" spans="1:12" s="140" customFormat="1" ht="28.5" customHeight="1">
      <c r="A73" s="85">
        <v>50</v>
      </c>
      <c r="B73" s="231" t="str">
        <f t="shared" si="7"/>
        <v>Sırık-5</v>
      </c>
      <c r="C73" s="135">
        <v>55</v>
      </c>
      <c r="D73" s="135"/>
      <c r="E73" s="380">
        <v>34772</v>
      </c>
      <c r="F73" s="381" t="s">
        <v>565</v>
      </c>
      <c r="G73" s="382" t="s">
        <v>495</v>
      </c>
      <c r="H73" s="383" t="s">
        <v>516</v>
      </c>
      <c r="I73" s="163"/>
      <c r="J73" s="384"/>
      <c r="K73" s="384"/>
      <c r="L73" s="385">
        <v>5</v>
      </c>
    </row>
    <row r="74" spans="1:12" s="140" customFormat="1" ht="28.5" customHeight="1">
      <c r="A74" s="85">
        <v>51</v>
      </c>
      <c r="B74" s="231" t="str">
        <f t="shared" si="7"/>
        <v>Disk-5</v>
      </c>
      <c r="C74" s="135">
        <v>53</v>
      </c>
      <c r="D74" s="135"/>
      <c r="E74" s="380">
        <v>34606</v>
      </c>
      <c r="F74" s="381" t="s">
        <v>566</v>
      </c>
      <c r="G74" s="382" t="s">
        <v>495</v>
      </c>
      <c r="H74" s="383" t="s">
        <v>518</v>
      </c>
      <c r="I74" s="163"/>
      <c r="J74" s="384"/>
      <c r="K74" s="384"/>
      <c r="L74" s="385">
        <v>5</v>
      </c>
    </row>
    <row r="75" spans="1:12" s="140" customFormat="1" ht="28.5" customHeight="1">
      <c r="A75" s="85"/>
      <c r="B75" s="231" t="str">
        <f t="shared" si="7"/>
        <v>Cirit-5</v>
      </c>
      <c r="C75" s="135">
        <v>48</v>
      </c>
      <c r="D75" s="135"/>
      <c r="E75" s="380">
        <v>35054</v>
      </c>
      <c r="F75" s="381" t="s">
        <v>567</v>
      </c>
      <c r="G75" s="382" t="s">
        <v>495</v>
      </c>
      <c r="H75" s="383" t="s">
        <v>520</v>
      </c>
      <c r="I75" s="163"/>
      <c r="J75" s="384"/>
      <c r="K75" s="384"/>
      <c r="L75" s="385">
        <v>5</v>
      </c>
    </row>
    <row r="76" spans="1:12" s="140" customFormat="1" ht="28.5" customHeight="1">
      <c r="A76" s="85"/>
      <c r="B76" s="231" t="str">
        <f t="shared" si="7"/>
        <v>Gülle-5</v>
      </c>
      <c r="C76" s="135">
        <v>54</v>
      </c>
      <c r="D76" s="135"/>
      <c r="E76" s="380">
        <v>35619</v>
      </c>
      <c r="F76" s="381" t="s">
        <v>568</v>
      </c>
      <c r="G76" s="382" t="s">
        <v>495</v>
      </c>
      <c r="H76" s="383" t="s">
        <v>521</v>
      </c>
      <c r="I76" s="163"/>
      <c r="J76" s="384"/>
      <c r="K76" s="384"/>
      <c r="L76" s="385">
        <v>5</v>
      </c>
    </row>
    <row r="77" spans="1:12" s="140" customFormat="1" ht="28.5" customHeight="1">
      <c r="A77" s="85">
        <v>52</v>
      </c>
      <c r="B77" s="231" t="str">
        <f t="shared" si="7"/>
        <v>Çekiç-5</v>
      </c>
      <c r="C77" s="135">
        <v>60</v>
      </c>
      <c r="D77" s="135"/>
      <c r="E77" s="380">
        <v>34712</v>
      </c>
      <c r="F77" s="381" t="s">
        <v>569</v>
      </c>
      <c r="G77" s="382" t="s">
        <v>495</v>
      </c>
      <c r="H77" s="383" t="s">
        <v>523</v>
      </c>
      <c r="I77" s="163"/>
      <c r="J77" s="384"/>
      <c r="K77" s="384"/>
      <c r="L77" s="385">
        <v>5</v>
      </c>
    </row>
    <row r="78" spans="1:12" s="140" customFormat="1" ht="51">
      <c r="A78" s="85">
        <v>54</v>
      </c>
      <c r="B78" s="231" t="str">
        <f aca="true" t="shared" si="8" ref="B78:B88">CONCATENATE(H78,"-",J78,"-",K78)</f>
        <v>4X100M-1-6</v>
      </c>
      <c r="C78" s="135" t="s">
        <v>658</v>
      </c>
      <c r="D78" s="135"/>
      <c r="E78" s="380" t="s">
        <v>657</v>
      </c>
      <c r="F78" s="381" t="s">
        <v>656</v>
      </c>
      <c r="G78" s="382" t="s">
        <v>495</v>
      </c>
      <c r="H78" s="383" t="s">
        <v>369</v>
      </c>
      <c r="I78" s="163"/>
      <c r="J78" s="384" t="s">
        <v>489</v>
      </c>
      <c r="K78" s="384" t="s">
        <v>496</v>
      </c>
      <c r="L78" s="385"/>
    </row>
    <row r="79" spans="1:12" s="232" customFormat="1" ht="76.5">
      <c r="A79" s="85">
        <v>55</v>
      </c>
      <c r="B79" s="231" t="str">
        <f t="shared" si="8"/>
        <v>4X400M-1-6</v>
      </c>
      <c r="C79" s="135" t="s">
        <v>572</v>
      </c>
      <c r="D79" s="135"/>
      <c r="E79" s="380" t="s">
        <v>571</v>
      </c>
      <c r="F79" s="381" t="s">
        <v>570</v>
      </c>
      <c r="G79" s="382" t="s">
        <v>495</v>
      </c>
      <c r="H79" s="383" t="s">
        <v>370</v>
      </c>
      <c r="I79" s="163"/>
      <c r="J79" s="384" t="s">
        <v>489</v>
      </c>
      <c r="K79" s="384" t="s">
        <v>496</v>
      </c>
      <c r="L79" s="385"/>
    </row>
    <row r="80" spans="1:12" s="232" customFormat="1" ht="28.5" customHeight="1">
      <c r="A80" s="85">
        <v>56</v>
      </c>
      <c r="B80" s="231" t="str">
        <f t="shared" si="8"/>
        <v>100M.ENG-1-2</v>
      </c>
      <c r="C80" s="195">
        <v>70</v>
      </c>
      <c r="D80" s="195"/>
      <c r="E80" s="196">
        <v>34911</v>
      </c>
      <c r="F80" s="197" t="s">
        <v>573</v>
      </c>
      <c r="G80" s="202" t="s">
        <v>574</v>
      </c>
      <c r="H80" s="198" t="s">
        <v>203</v>
      </c>
      <c r="I80" s="199"/>
      <c r="J80" s="200" t="s">
        <v>489</v>
      </c>
      <c r="K80" s="200" t="s">
        <v>497</v>
      </c>
      <c r="L80" s="201"/>
    </row>
    <row r="81" spans="1:12" s="232" customFormat="1" ht="28.5" customHeight="1">
      <c r="A81" s="85">
        <v>57</v>
      </c>
      <c r="B81" s="231" t="str">
        <f t="shared" si="8"/>
        <v>100M-1-2</v>
      </c>
      <c r="C81" s="195">
        <v>66</v>
      </c>
      <c r="D81" s="195"/>
      <c r="E81" s="196">
        <v>34740</v>
      </c>
      <c r="F81" s="197" t="s">
        <v>575</v>
      </c>
      <c r="G81" s="202" t="s">
        <v>574</v>
      </c>
      <c r="H81" s="198" t="s">
        <v>105</v>
      </c>
      <c r="I81" s="199"/>
      <c r="J81" s="200" t="s">
        <v>489</v>
      </c>
      <c r="K81" s="200" t="s">
        <v>497</v>
      </c>
      <c r="L81" s="201"/>
    </row>
    <row r="82" spans="1:12" s="232" customFormat="1" ht="28.5" customHeight="1">
      <c r="A82" s="85"/>
      <c r="B82" s="231" t="str">
        <f t="shared" si="8"/>
        <v>200M-1-2</v>
      </c>
      <c r="C82" s="195">
        <v>66</v>
      </c>
      <c r="D82" s="195"/>
      <c r="E82" s="196">
        <v>34740</v>
      </c>
      <c r="F82" s="197" t="s">
        <v>575</v>
      </c>
      <c r="G82" s="202" t="s">
        <v>574</v>
      </c>
      <c r="H82" s="198" t="s">
        <v>244</v>
      </c>
      <c r="I82" s="199"/>
      <c r="J82" s="200" t="s">
        <v>489</v>
      </c>
      <c r="K82" s="200" t="s">
        <v>497</v>
      </c>
      <c r="L82" s="201"/>
    </row>
    <row r="83" spans="1:12" s="232" customFormat="1" ht="28.5" customHeight="1">
      <c r="A83" s="85"/>
      <c r="B83" s="231" t="str">
        <f t="shared" si="8"/>
        <v>400M-1-2</v>
      </c>
      <c r="C83" s="195">
        <v>72</v>
      </c>
      <c r="D83" s="195"/>
      <c r="E83" s="196">
        <v>35596</v>
      </c>
      <c r="F83" s="197" t="s">
        <v>576</v>
      </c>
      <c r="G83" s="202" t="s">
        <v>574</v>
      </c>
      <c r="H83" s="198" t="s">
        <v>245</v>
      </c>
      <c r="I83" s="199"/>
      <c r="J83" s="200" t="s">
        <v>489</v>
      </c>
      <c r="K83" s="200" t="s">
        <v>497</v>
      </c>
      <c r="L83" s="201"/>
    </row>
    <row r="84" spans="1:12" s="232" customFormat="1" ht="28.5" customHeight="1">
      <c r="A84" s="85">
        <v>58</v>
      </c>
      <c r="B84" s="231" t="str">
        <f t="shared" si="8"/>
        <v>400M.ENG-1-2</v>
      </c>
      <c r="C84" s="195">
        <v>73</v>
      </c>
      <c r="D84" s="195"/>
      <c r="E84" s="196">
        <v>34639</v>
      </c>
      <c r="F84" s="197" t="s">
        <v>577</v>
      </c>
      <c r="G84" s="202" t="s">
        <v>574</v>
      </c>
      <c r="H84" s="198" t="s">
        <v>365</v>
      </c>
      <c r="I84" s="199"/>
      <c r="J84" s="200" t="s">
        <v>489</v>
      </c>
      <c r="K84" s="200" t="s">
        <v>497</v>
      </c>
      <c r="L84" s="201"/>
    </row>
    <row r="85" spans="1:12" s="232" customFormat="1" ht="28.5" customHeight="1">
      <c r="A85" s="85">
        <v>59</v>
      </c>
      <c r="B85" s="231" t="str">
        <f t="shared" si="8"/>
        <v>800M-1-2</v>
      </c>
      <c r="C85" s="195">
        <v>72</v>
      </c>
      <c r="D85" s="195"/>
      <c r="E85" s="196">
        <v>35596</v>
      </c>
      <c r="F85" s="197" t="s">
        <v>576</v>
      </c>
      <c r="G85" s="202" t="s">
        <v>574</v>
      </c>
      <c r="H85" s="198" t="s">
        <v>96</v>
      </c>
      <c r="I85" s="199"/>
      <c r="J85" s="200" t="s">
        <v>489</v>
      </c>
      <c r="K85" s="200" t="s">
        <v>497</v>
      </c>
      <c r="L85" s="201"/>
    </row>
    <row r="86" spans="1:12" s="232" customFormat="1" ht="28.5" customHeight="1">
      <c r="A86" s="85">
        <v>60</v>
      </c>
      <c r="B86" s="231" t="str">
        <f t="shared" si="8"/>
        <v>1500M-1-2</v>
      </c>
      <c r="C86" s="195">
        <v>64</v>
      </c>
      <c r="D86" s="195"/>
      <c r="E86" s="196">
        <v>35289</v>
      </c>
      <c r="F86" s="197" t="s">
        <v>578</v>
      </c>
      <c r="G86" s="202" t="s">
        <v>574</v>
      </c>
      <c r="H86" s="198" t="s">
        <v>204</v>
      </c>
      <c r="I86" s="199"/>
      <c r="J86" s="200" t="s">
        <v>489</v>
      </c>
      <c r="K86" s="200" t="s">
        <v>497</v>
      </c>
      <c r="L86" s="201"/>
    </row>
    <row r="87" spans="1:12" s="232" customFormat="1" ht="28.5" customHeight="1">
      <c r="A87" s="85">
        <v>61</v>
      </c>
      <c r="B87" s="231" t="str">
        <f t="shared" si="8"/>
        <v>3000M-1-2</v>
      </c>
      <c r="C87" s="195">
        <v>64</v>
      </c>
      <c r="D87" s="195"/>
      <c r="E87" s="196">
        <v>35289</v>
      </c>
      <c r="F87" s="197" t="s">
        <v>578</v>
      </c>
      <c r="G87" s="202" t="s">
        <v>574</v>
      </c>
      <c r="H87" s="198" t="s">
        <v>366</v>
      </c>
      <c r="I87" s="199"/>
      <c r="J87" s="200" t="s">
        <v>489</v>
      </c>
      <c r="K87" s="200" t="s">
        <v>497</v>
      </c>
      <c r="L87" s="201"/>
    </row>
    <row r="88" spans="1:12" s="232" customFormat="1" ht="28.5" customHeight="1">
      <c r="A88" s="85">
        <v>62</v>
      </c>
      <c r="B88" s="231" t="str">
        <f t="shared" si="8"/>
        <v>3000M.ENG-1-2</v>
      </c>
      <c r="C88" s="195">
        <v>73</v>
      </c>
      <c r="D88" s="195"/>
      <c r="E88" s="196">
        <v>34639</v>
      </c>
      <c r="F88" s="197" t="s">
        <v>577</v>
      </c>
      <c r="G88" s="202" t="s">
        <v>574</v>
      </c>
      <c r="H88" s="198" t="s">
        <v>367</v>
      </c>
      <c r="I88" s="199"/>
      <c r="J88" s="200" t="s">
        <v>489</v>
      </c>
      <c r="K88" s="200" t="s">
        <v>497</v>
      </c>
      <c r="L88" s="201"/>
    </row>
    <row r="89" spans="1:12" s="232" customFormat="1" ht="28.5" customHeight="1">
      <c r="A89" s="85">
        <v>63</v>
      </c>
      <c r="B89" s="231" t="str">
        <f>CONCATENATE(H89,"-",L89)</f>
        <v>Uzun-4</v>
      </c>
      <c r="C89" s="195">
        <v>70</v>
      </c>
      <c r="D89" s="195"/>
      <c r="E89" s="196">
        <v>34911</v>
      </c>
      <c r="F89" s="197" t="s">
        <v>573</v>
      </c>
      <c r="G89" s="202" t="s">
        <v>574</v>
      </c>
      <c r="H89" s="198" t="s">
        <v>512</v>
      </c>
      <c r="I89" s="199"/>
      <c r="J89" s="200"/>
      <c r="K89" s="200"/>
      <c r="L89" s="201">
        <v>4</v>
      </c>
    </row>
    <row r="90" spans="1:12" s="232" customFormat="1" ht="28.5" customHeight="1">
      <c r="A90" s="85"/>
      <c r="B90" s="231" t="str">
        <f aca="true" t="shared" si="9" ref="B90:B96">CONCATENATE(H90,"-",L90)</f>
        <v>ÜÇADIM-4</v>
      </c>
      <c r="C90" s="195">
        <v>67</v>
      </c>
      <c r="D90" s="195"/>
      <c r="E90" s="196">
        <v>34635</v>
      </c>
      <c r="F90" s="197" t="s">
        <v>579</v>
      </c>
      <c r="G90" s="202" t="s">
        <v>574</v>
      </c>
      <c r="H90" s="198" t="s">
        <v>246</v>
      </c>
      <c r="I90" s="199"/>
      <c r="J90" s="200"/>
      <c r="K90" s="200"/>
      <c r="L90" s="201">
        <v>4</v>
      </c>
    </row>
    <row r="91" spans="1:12" s="232" customFormat="1" ht="28.5" customHeight="1">
      <c r="A91" s="85"/>
      <c r="B91" s="231" t="str">
        <f t="shared" si="9"/>
        <v>Yüksek-4</v>
      </c>
      <c r="C91" s="195">
        <v>67</v>
      </c>
      <c r="D91" s="195"/>
      <c r="E91" s="196">
        <v>34635</v>
      </c>
      <c r="F91" s="197" t="s">
        <v>579</v>
      </c>
      <c r="G91" s="202" t="s">
        <v>574</v>
      </c>
      <c r="H91" s="198" t="s">
        <v>514</v>
      </c>
      <c r="I91" s="199"/>
      <c r="J91" s="200"/>
      <c r="K91" s="200"/>
      <c r="L91" s="201">
        <v>4</v>
      </c>
    </row>
    <row r="92" spans="1:12" s="232" customFormat="1" ht="28.5" customHeight="1">
      <c r="A92" s="85">
        <v>64</v>
      </c>
      <c r="B92" s="231" t="str">
        <f t="shared" si="9"/>
        <v>Sırık-4</v>
      </c>
      <c r="C92" s="195">
        <v>69</v>
      </c>
      <c r="D92" s="195"/>
      <c r="E92" s="196">
        <v>35152</v>
      </c>
      <c r="F92" s="197" t="s">
        <v>580</v>
      </c>
      <c r="G92" s="202" t="s">
        <v>574</v>
      </c>
      <c r="H92" s="198" t="s">
        <v>516</v>
      </c>
      <c r="I92" s="199"/>
      <c r="J92" s="200"/>
      <c r="K92" s="200"/>
      <c r="L92" s="201">
        <v>4</v>
      </c>
    </row>
    <row r="93" spans="1:12" s="232" customFormat="1" ht="28.5" customHeight="1">
      <c r="A93" s="85">
        <v>65</v>
      </c>
      <c r="B93" s="231" t="str">
        <f t="shared" si="9"/>
        <v>Disk-4</v>
      </c>
      <c r="C93" s="195">
        <v>65</v>
      </c>
      <c r="D93" s="195"/>
      <c r="E93" s="196">
        <v>34836</v>
      </c>
      <c r="F93" s="197" t="s">
        <v>581</v>
      </c>
      <c r="G93" s="202" t="s">
        <v>574</v>
      </c>
      <c r="H93" s="198" t="s">
        <v>518</v>
      </c>
      <c r="I93" s="199"/>
      <c r="J93" s="200"/>
      <c r="K93" s="200"/>
      <c r="L93" s="201">
        <v>4</v>
      </c>
    </row>
    <row r="94" spans="1:12" s="232" customFormat="1" ht="28.5" customHeight="1">
      <c r="A94" s="85">
        <v>66</v>
      </c>
      <c r="B94" s="231" t="str">
        <f t="shared" si="9"/>
        <v>Cirit-4</v>
      </c>
      <c r="C94" s="195">
        <v>69</v>
      </c>
      <c r="D94" s="195"/>
      <c r="E94" s="196">
        <v>35152</v>
      </c>
      <c r="F94" s="197" t="s">
        <v>580</v>
      </c>
      <c r="G94" s="202" t="s">
        <v>574</v>
      </c>
      <c r="H94" s="198" t="s">
        <v>520</v>
      </c>
      <c r="I94" s="199"/>
      <c r="J94" s="200"/>
      <c r="K94" s="200"/>
      <c r="L94" s="201">
        <v>4</v>
      </c>
    </row>
    <row r="95" spans="1:12" s="232" customFormat="1" ht="28.5" customHeight="1">
      <c r="A95" s="85">
        <v>67</v>
      </c>
      <c r="B95" s="231" t="str">
        <f t="shared" si="9"/>
        <v>Gülle-4</v>
      </c>
      <c r="C95" s="195">
        <v>65</v>
      </c>
      <c r="D95" s="195"/>
      <c r="E95" s="196">
        <v>34836</v>
      </c>
      <c r="F95" s="197" t="s">
        <v>581</v>
      </c>
      <c r="G95" s="202" t="s">
        <v>574</v>
      </c>
      <c r="H95" s="198" t="s">
        <v>521</v>
      </c>
      <c r="I95" s="199"/>
      <c r="J95" s="200"/>
      <c r="K95" s="200"/>
      <c r="L95" s="201">
        <v>4</v>
      </c>
    </row>
    <row r="96" spans="1:12" s="232" customFormat="1" ht="28.5" customHeight="1">
      <c r="A96" s="85">
        <v>68</v>
      </c>
      <c r="B96" s="231" t="str">
        <f t="shared" si="9"/>
        <v>Çekiç-4</v>
      </c>
      <c r="C96" s="195">
        <v>71</v>
      </c>
      <c r="D96" s="195"/>
      <c r="E96" s="196">
        <v>35738</v>
      </c>
      <c r="F96" s="197" t="s">
        <v>582</v>
      </c>
      <c r="G96" s="202" t="s">
        <v>574</v>
      </c>
      <c r="H96" s="198" t="s">
        <v>523</v>
      </c>
      <c r="I96" s="199"/>
      <c r="J96" s="200"/>
      <c r="K96" s="200"/>
      <c r="L96" s="201">
        <v>4</v>
      </c>
    </row>
    <row r="97" spans="1:12" s="232" customFormat="1" ht="51">
      <c r="A97" s="85"/>
      <c r="B97" s="370" t="str">
        <f aca="true" t="shared" si="10" ref="B97:B107">CONCATENATE(H97,"-",J97,"-",K97)</f>
        <v>4X100M-1-2</v>
      </c>
      <c r="C97" s="362" t="s">
        <v>646</v>
      </c>
      <c r="D97" s="362"/>
      <c r="E97" s="363" t="s">
        <v>645</v>
      </c>
      <c r="F97" s="364" t="s">
        <v>644</v>
      </c>
      <c r="G97" s="365" t="s">
        <v>574</v>
      </c>
      <c r="H97" s="366" t="s">
        <v>369</v>
      </c>
      <c r="I97" s="367"/>
      <c r="J97" s="368" t="s">
        <v>489</v>
      </c>
      <c r="K97" s="368" t="s">
        <v>497</v>
      </c>
      <c r="L97" s="369"/>
    </row>
    <row r="98" spans="1:12" s="232" customFormat="1" ht="77.25" thickBot="1">
      <c r="A98" s="85">
        <v>69</v>
      </c>
      <c r="B98" s="242" t="str">
        <f t="shared" si="10"/>
        <v>4X400M-1-2</v>
      </c>
      <c r="C98" s="233" t="s">
        <v>585</v>
      </c>
      <c r="D98" s="233"/>
      <c r="E98" s="234" t="s">
        <v>584</v>
      </c>
      <c r="F98" s="235" t="s">
        <v>583</v>
      </c>
      <c r="G98" s="236" t="s">
        <v>574</v>
      </c>
      <c r="H98" s="237" t="s">
        <v>370</v>
      </c>
      <c r="I98" s="238"/>
      <c r="J98" s="239" t="s">
        <v>489</v>
      </c>
      <c r="K98" s="239" t="s">
        <v>497</v>
      </c>
      <c r="L98" s="240"/>
    </row>
    <row r="99" spans="1:12" s="232" customFormat="1" ht="28.5" customHeight="1">
      <c r="A99" s="85">
        <v>70</v>
      </c>
      <c r="B99" s="241" t="str">
        <f t="shared" si="10"/>
        <v>100M.ENG-1-7</v>
      </c>
      <c r="C99" s="372">
        <v>74</v>
      </c>
      <c r="D99" s="372"/>
      <c r="E99" s="373">
        <v>34774</v>
      </c>
      <c r="F99" s="374" t="s">
        <v>586</v>
      </c>
      <c r="G99" s="375" t="s">
        <v>587</v>
      </c>
      <c r="H99" s="376" t="s">
        <v>203</v>
      </c>
      <c r="I99" s="377"/>
      <c r="J99" s="378" t="s">
        <v>489</v>
      </c>
      <c r="K99" s="378" t="s">
        <v>498</v>
      </c>
      <c r="L99" s="379"/>
    </row>
    <row r="100" spans="1:12" s="232" customFormat="1" ht="28.5" customHeight="1">
      <c r="A100" s="85">
        <v>71</v>
      </c>
      <c r="B100" s="231" t="str">
        <f t="shared" si="10"/>
        <v>100M-1-7</v>
      </c>
      <c r="C100" s="135">
        <v>80</v>
      </c>
      <c r="D100" s="135"/>
      <c r="E100" s="380">
        <v>35423</v>
      </c>
      <c r="F100" s="381" t="s">
        <v>588</v>
      </c>
      <c r="G100" s="382" t="s">
        <v>587</v>
      </c>
      <c r="H100" s="383" t="s">
        <v>105</v>
      </c>
      <c r="I100" s="163"/>
      <c r="J100" s="384" t="s">
        <v>489</v>
      </c>
      <c r="K100" s="384" t="s">
        <v>498</v>
      </c>
      <c r="L100" s="385"/>
    </row>
    <row r="101" spans="1:12" s="232" customFormat="1" ht="28.5" customHeight="1">
      <c r="A101" s="85">
        <v>72</v>
      </c>
      <c r="B101" s="231" t="str">
        <f t="shared" si="10"/>
        <v>200M-1-7</v>
      </c>
      <c r="C101" s="135">
        <v>80</v>
      </c>
      <c r="D101" s="135"/>
      <c r="E101" s="380">
        <v>35423</v>
      </c>
      <c r="F101" s="381" t="s">
        <v>588</v>
      </c>
      <c r="G101" s="382" t="s">
        <v>587</v>
      </c>
      <c r="H101" s="383" t="s">
        <v>244</v>
      </c>
      <c r="I101" s="163"/>
      <c r="J101" s="384" t="s">
        <v>489</v>
      </c>
      <c r="K101" s="384" t="s">
        <v>498</v>
      </c>
      <c r="L101" s="385"/>
    </row>
    <row r="102" spans="1:12" s="232" customFormat="1" ht="28.5" customHeight="1">
      <c r="A102" s="85">
        <v>73</v>
      </c>
      <c r="B102" s="231" t="str">
        <f t="shared" si="10"/>
        <v>400M-1-7</v>
      </c>
      <c r="C102" s="135">
        <v>86</v>
      </c>
      <c r="D102" s="135"/>
      <c r="E102" s="380">
        <v>35383</v>
      </c>
      <c r="F102" s="381" t="s">
        <v>589</v>
      </c>
      <c r="G102" s="382" t="s">
        <v>587</v>
      </c>
      <c r="H102" s="383" t="s">
        <v>245</v>
      </c>
      <c r="I102" s="163"/>
      <c r="J102" s="384" t="s">
        <v>489</v>
      </c>
      <c r="K102" s="384" t="s">
        <v>498</v>
      </c>
      <c r="L102" s="385"/>
    </row>
    <row r="103" spans="1:12" s="232" customFormat="1" ht="28.5" customHeight="1">
      <c r="A103" s="85"/>
      <c r="B103" s="231" t="str">
        <f t="shared" si="10"/>
        <v>400M.ENG-1-7</v>
      </c>
      <c r="C103" s="135">
        <v>74</v>
      </c>
      <c r="D103" s="135"/>
      <c r="E103" s="380">
        <v>34774</v>
      </c>
      <c r="F103" s="381" t="s">
        <v>586</v>
      </c>
      <c r="G103" s="382" t="s">
        <v>587</v>
      </c>
      <c r="H103" s="383" t="s">
        <v>365</v>
      </c>
      <c r="I103" s="163"/>
      <c r="J103" s="384" t="s">
        <v>489</v>
      </c>
      <c r="K103" s="384" t="s">
        <v>498</v>
      </c>
      <c r="L103" s="385"/>
    </row>
    <row r="104" spans="1:12" s="232" customFormat="1" ht="28.5" customHeight="1">
      <c r="A104" s="85"/>
      <c r="B104" s="231" t="str">
        <f t="shared" si="10"/>
        <v>800M-1-7</v>
      </c>
      <c r="C104" s="135">
        <v>79</v>
      </c>
      <c r="D104" s="135"/>
      <c r="E104" s="380">
        <v>35107</v>
      </c>
      <c r="F104" s="381" t="s">
        <v>590</v>
      </c>
      <c r="G104" s="382" t="s">
        <v>587</v>
      </c>
      <c r="H104" s="383" t="s">
        <v>96</v>
      </c>
      <c r="I104" s="163"/>
      <c r="J104" s="384" t="s">
        <v>489</v>
      </c>
      <c r="K104" s="384" t="s">
        <v>498</v>
      </c>
      <c r="L104" s="385"/>
    </row>
    <row r="105" spans="1:12" s="232" customFormat="1" ht="28.5" customHeight="1">
      <c r="A105" s="85">
        <v>74</v>
      </c>
      <c r="B105" s="231" t="str">
        <f t="shared" si="10"/>
        <v>1500M-1-7</v>
      </c>
      <c r="C105" s="135">
        <v>79</v>
      </c>
      <c r="D105" s="135"/>
      <c r="E105" s="380">
        <v>35107</v>
      </c>
      <c r="F105" s="381" t="s">
        <v>590</v>
      </c>
      <c r="G105" s="382" t="s">
        <v>587</v>
      </c>
      <c r="H105" s="383" t="s">
        <v>204</v>
      </c>
      <c r="I105" s="163"/>
      <c r="J105" s="384" t="s">
        <v>489</v>
      </c>
      <c r="K105" s="384" t="s">
        <v>498</v>
      </c>
      <c r="L105" s="385"/>
    </row>
    <row r="106" spans="1:12" s="232" customFormat="1" ht="28.5" customHeight="1">
      <c r="A106" s="85">
        <v>75</v>
      </c>
      <c r="B106" s="231" t="str">
        <f t="shared" si="10"/>
        <v>3000M-1-7</v>
      </c>
      <c r="C106" s="135">
        <v>78</v>
      </c>
      <c r="D106" s="135"/>
      <c r="E106" s="380">
        <v>35663</v>
      </c>
      <c r="F106" s="381" t="s">
        <v>591</v>
      </c>
      <c r="G106" s="382" t="s">
        <v>587</v>
      </c>
      <c r="H106" s="383" t="s">
        <v>366</v>
      </c>
      <c r="I106" s="163"/>
      <c r="J106" s="384" t="s">
        <v>489</v>
      </c>
      <c r="K106" s="384" t="s">
        <v>498</v>
      </c>
      <c r="L106" s="385"/>
    </row>
    <row r="107" spans="1:12" s="232" customFormat="1" ht="28.5" customHeight="1">
      <c r="A107" s="85">
        <v>76</v>
      </c>
      <c r="B107" s="231" t="str">
        <f t="shared" si="10"/>
        <v>3000M.ENG-1-7</v>
      </c>
      <c r="C107" s="135">
        <v>78</v>
      </c>
      <c r="D107" s="135"/>
      <c r="E107" s="380">
        <v>35663</v>
      </c>
      <c r="F107" s="381" t="s">
        <v>591</v>
      </c>
      <c r="G107" s="382" t="s">
        <v>587</v>
      </c>
      <c r="H107" s="383" t="s">
        <v>367</v>
      </c>
      <c r="I107" s="163"/>
      <c r="J107" s="384" t="s">
        <v>489</v>
      </c>
      <c r="K107" s="384" t="s">
        <v>498</v>
      </c>
      <c r="L107" s="385"/>
    </row>
    <row r="108" spans="1:12" s="232" customFormat="1" ht="28.5" customHeight="1">
      <c r="A108" s="85">
        <v>77</v>
      </c>
      <c r="B108" s="231" t="str">
        <f>CONCATENATE(H108,"-",L108)</f>
        <v>Uzun-3</v>
      </c>
      <c r="C108" s="135">
        <v>81</v>
      </c>
      <c r="D108" s="135"/>
      <c r="E108" s="380">
        <v>34834</v>
      </c>
      <c r="F108" s="381" t="s">
        <v>592</v>
      </c>
      <c r="G108" s="382" t="s">
        <v>587</v>
      </c>
      <c r="H108" s="383" t="s">
        <v>512</v>
      </c>
      <c r="I108" s="163"/>
      <c r="J108" s="384"/>
      <c r="K108" s="384"/>
      <c r="L108" s="385">
        <v>3</v>
      </c>
    </row>
    <row r="109" spans="1:12" s="232" customFormat="1" ht="28.5" customHeight="1">
      <c r="A109" s="85">
        <v>78</v>
      </c>
      <c r="B109" s="231" t="str">
        <f aca="true" t="shared" si="11" ref="B109:B115">CONCATENATE(H109,"-",L109)</f>
        <v>ÜÇADIM-3</v>
      </c>
      <c r="C109" s="135">
        <v>84</v>
      </c>
      <c r="D109" s="135"/>
      <c r="E109" s="380">
        <v>35147</v>
      </c>
      <c r="F109" s="381" t="s">
        <v>593</v>
      </c>
      <c r="G109" s="382" t="s">
        <v>587</v>
      </c>
      <c r="H109" s="383" t="s">
        <v>246</v>
      </c>
      <c r="I109" s="163"/>
      <c r="J109" s="384"/>
      <c r="K109" s="384"/>
      <c r="L109" s="385">
        <v>3</v>
      </c>
    </row>
    <row r="110" spans="1:12" s="232" customFormat="1" ht="28.5" customHeight="1">
      <c r="A110" s="85">
        <v>79</v>
      </c>
      <c r="B110" s="231" t="str">
        <f t="shared" si="11"/>
        <v>Yüksek-3</v>
      </c>
      <c r="C110" s="135">
        <v>84</v>
      </c>
      <c r="D110" s="135"/>
      <c r="E110" s="380">
        <v>35147</v>
      </c>
      <c r="F110" s="381" t="s">
        <v>593</v>
      </c>
      <c r="G110" s="382" t="s">
        <v>587</v>
      </c>
      <c r="H110" s="383" t="s">
        <v>514</v>
      </c>
      <c r="I110" s="163"/>
      <c r="J110" s="384"/>
      <c r="K110" s="384"/>
      <c r="L110" s="385">
        <v>3</v>
      </c>
    </row>
    <row r="111" spans="1:12" s="232" customFormat="1" ht="28.5" customHeight="1">
      <c r="A111" s="85">
        <v>80</v>
      </c>
      <c r="B111" s="231" t="str">
        <f t="shared" si="11"/>
        <v>Sırık-3</v>
      </c>
      <c r="C111" s="135">
        <v>76</v>
      </c>
      <c r="D111" s="135"/>
      <c r="E111" s="380">
        <v>35650</v>
      </c>
      <c r="F111" s="381" t="s">
        <v>594</v>
      </c>
      <c r="G111" s="382" t="s">
        <v>587</v>
      </c>
      <c r="H111" s="383" t="s">
        <v>516</v>
      </c>
      <c r="I111" s="163"/>
      <c r="J111" s="384"/>
      <c r="K111" s="384"/>
      <c r="L111" s="385">
        <v>3</v>
      </c>
    </row>
    <row r="112" spans="1:12" s="232" customFormat="1" ht="28.5" customHeight="1">
      <c r="A112" s="85">
        <v>81</v>
      </c>
      <c r="B112" s="231" t="str">
        <f t="shared" si="11"/>
        <v>Disk-3</v>
      </c>
      <c r="C112" s="135">
        <v>77</v>
      </c>
      <c r="D112" s="135"/>
      <c r="E112" s="380">
        <v>34537</v>
      </c>
      <c r="F112" s="381" t="s">
        <v>595</v>
      </c>
      <c r="G112" s="382" t="s">
        <v>587</v>
      </c>
      <c r="H112" s="383" t="s">
        <v>518</v>
      </c>
      <c r="I112" s="163"/>
      <c r="J112" s="384"/>
      <c r="K112" s="384"/>
      <c r="L112" s="385">
        <v>3</v>
      </c>
    </row>
    <row r="113" spans="1:12" s="232" customFormat="1" ht="28.5" customHeight="1">
      <c r="A113" s="85">
        <v>80</v>
      </c>
      <c r="B113" s="231" t="str">
        <f t="shared" si="11"/>
        <v>Cirit-3</v>
      </c>
      <c r="C113" s="135">
        <v>81</v>
      </c>
      <c r="D113" s="135"/>
      <c r="E113" s="380">
        <v>34834</v>
      </c>
      <c r="F113" s="381" t="s">
        <v>592</v>
      </c>
      <c r="G113" s="382" t="s">
        <v>587</v>
      </c>
      <c r="H113" s="383" t="s">
        <v>520</v>
      </c>
      <c r="I113" s="163"/>
      <c r="J113" s="384"/>
      <c r="K113" s="384"/>
      <c r="L113" s="385">
        <v>3</v>
      </c>
    </row>
    <row r="114" spans="1:12" s="232" customFormat="1" ht="28.5" customHeight="1">
      <c r="A114" s="85">
        <v>81</v>
      </c>
      <c r="B114" s="231" t="str">
        <f t="shared" si="11"/>
        <v>Gülle-3</v>
      </c>
      <c r="C114" s="135">
        <v>77</v>
      </c>
      <c r="D114" s="135"/>
      <c r="E114" s="380">
        <v>34537</v>
      </c>
      <c r="F114" s="381" t="s">
        <v>595</v>
      </c>
      <c r="G114" s="382" t="s">
        <v>587</v>
      </c>
      <c r="H114" s="383" t="s">
        <v>521</v>
      </c>
      <c r="I114" s="163"/>
      <c r="J114" s="384"/>
      <c r="K114" s="384"/>
      <c r="L114" s="385">
        <v>3</v>
      </c>
    </row>
    <row r="115" spans="1:12" s="232" customFormat="1" ht="28.5" customHeight="1">
      <c r="A115" s="85">
        <v>82</v>
      </c>
      <c r="B115" s="231" t="str">
        <f t="shared" si="11"/>
        <v>Çekiç-3</v>
      </c>
      <c r="C115" s="135">
        <v>86</v>
      </c>
      <c r="D115" s="135"/>
      <c r="E115" s="380">
        <v>35383</v>
      </c>
      <c r="F115" s="381" t="s">
        <v>589</v>
      </c>
      <c r="G115" s="382" t="s">
        <v>587</v>
      </c>
      <c r="H115" s="383" t="s">
        <v>523</v>
      </c>
      <c r="I115" s="163"/>
      <c r="J115" s="384"/>
      <c r="K115" s="384"/>
      <c r="L115" s="385">
        <v>3</v>
      </c>
    </row>
    <row r="116" spans="1:12" s="232" customFormat="1" ht="51">
      <c r="A116" s="85">
        <v>84</v>
      </c>
      <c r="B116" s="231" t="str">
        <f aca="true" t="shared" si="12" ref="B116:B126">CONCATENATE(H116,"-",J116,"-",K116)</f>
        <v>4X100M-1-7</v>
      </c>
      <c r="C116" s="135" t="s">
        <v>661</v>
      </c>
      <c r="D116" s="135"/>
      <c r="E116" s="380" t="s">
        <v>660</v>
      </c>
      <c r="F116" s="381" t="s">
        <v>659</v>
      </c>
      <c r="G116" s="382" t="s">
        <v>587</v>
      </c>
      <c r="H116" s="383" t="s">
        <v>369</v>
      </c>
      <c r="I116" s="163"/>
      <c r="J116" s="384" t="s">
        <v>489</v>
      </c>
      <c r="K116" s="384" t="s">
        <v>498</v>
      </c>
      <c r="L116" s="385"/>
    </row>
    <row r="117" spans="1:12" s="232" customFormat="1" ht="76.5">
      <c r="A117" s="85">
        <v>85</v>
      </c>
      <c r="B117" s="231" t="str">
        <f t="shared" si="12"/>
        <v>4X400M-1-7</v>
      </c>
      <c r="C117" s="135" t="s">
        <v>598</v>
      </c>
      <c r="D117" s="135"/>
      <c r="E117" s="380" t="s">
        <v>597</v>
      </c>
      <c r="F117" s="381" t="s">
        <v>596</v>
      </c>
      <c r="G117" s="382" t="s">
        <v>587</v>
      </c>
      <c r="H117" s="383" t="s">
        <v>370</v>
      </c>
      <c r="I117" s="163"/>
      <c r="J117" s="384" t="s">
        <v>489</v>
      </c>
      <c r="K117" s="384" t="s">
        <v>498</v>
      </c>
      <c r="L117" s="385"/>
    </row>
    <row r="118" spans="1:12" s="232" customFormat="1" ht="28.5" customHeight="1">
      <c r="A118" s="85"/>
      <c r="B118" s="231" t="str">
        <f t="shared" si="12"/>
        <v>100M.ENG-1-1</v>
      </c>
      <c r="C118" s="195">
        <v>89</v>
      </c>
      <c r="D118" s="195"/>
      <c r="E118" s="196">
        <v>34335</v>
      </c>
      <c r="F118" s="197" t="s">
        <v>599</v>
      </c>
      <c r="G118" s="202" t="s">
        <v>499</v>
      </c>
      <c r="H118" s="198" t="s">
        <v>203</v>
      </c>
      <c r="I118" s="199"/>
      <c r="J118" s="200" t="s">
        <v>489</v>
      </c>
      <c r="K118" s="200" t="s">
        <v>489</v>
      </c>
      <c r="L118" s="201"/>
    </row>
    <row r="119" spans="1:12" s="232" customFormat="1" ht="28.5" customHeight="1">
      <c r="A119" s="85"/>
      <c r="B119" s="231" t="str">
        <f t="shared" si="12"/>
        <v>100M-1-1</v>
      </c>
      <c r="C119" s="195">
        <v>96</v>
      </c>
      <c r="D119" s="195"/>
      <c r="E119" s="196">
        <v>34700</v>
      </c>
      <c r="F119" s="197" t="s">
        <v>600</v>
      </c>
      <c r="G119" s="202" t="s">
        <v>499</v>
      </c>
      <c r="H119" s="198" t="s">
        <v>105</v>
      </c>
      <c r="I119" s="199"/>
      <c r="J119" s="200" t="s">
        <v>489</v>
      </c>
      <c r="K119" s="200" t="s">
        <v>489</v>
      </c>
      <c r="L119" s="201"/>
    </row>
    <row r="120" spans="1:12" s="232" customFormat="1" ht="28.5" customHeight="1">
      <c r="A120" s="85">
        <v>86</v>
      </c>
      <c r="B120" s="231" t="str">
        <f t="shared" si="12"/>
        <v>200M-1-1</v>
      </c>
      <c r="C120" s="195">
        <v>96</v>
      </c>
      <c r="D120" s="195"/>
      <c r="E120" s="196">
        <v>34700</v>
      </c>
      <c r="F120" s="197" t="s">
        <v>600</v>
      </c>
      <c r="G120" s="202" t="s">
        <v>499</v>
      </c>
      <c r="H120" s="198" t="s">
        <v>244</v>
      </c>
      <c r="I120" s="199"/>
      <c r="J120" s="200" t="s">
        <v>489</v>
      </c>
      <c r="K120" s="200" t="s">
        <v>489</v>
      </c>
      <c r="L120" s="201"/>
    </row>
    <row r="121" spans="1:12" s="232" customFormat="1" ht="28.5" customHeight="1">
      <c r="A121" s="85">
        <v>87</v>
      </c>
      <c r="B121" s="231" t="str">
        <f t="shared" si="12"/>
        <v>400M-1-1</v>
      </c>
      <c r="C121" s="195">
        <v>90</v>
      </c>
      <c r="D121" s="195"/>
      <c r="E121" s="196">
        <v>35431</v>
      </c>
      <c r="F121" s="197" t="s">
        <v>601</v>
      </c>
      <c r="G121" s="202" t="s">
        <v>499</v>
      </c>
      <c r="H121" s="198" t="s">
        <v>245</v>
      </c>
      <c r="I121" s="199"/>
      <c r="J121" s="200" t="s">
        <v>489</v>
      </c>
      <c r="K121" s="200" t="s">
        <v>489</v>
      </c>
      <c r="L121" s="201"/>
    </row>
    <row r="122" spans="1:12" s="232" customFormat="1" ht="28.5" customHeight="1">
      <c r="A122" s="85">
        <v>88</v>
      </c>
      <c r="B122" s="231" t="str">
        <f t="shared" si="12"/>
        <v>400M.ENG-1-1</v>
      </c>
      <c r="C122" s="195">
        <v>89</v>
      </c>
      <c r="D122" s="195"/>
      <c r="E122" s="196">
        <v>34335</v>
      </c>
      <c r="F122" s="197" t="s">
        <v>599</v>
      </c>
      <c r="G122" s="202" t="s">
        <v>499</v>
      </c>
      <c r="H122" s="198" t="s">
        <v>365</v>
      </c>
      <c r="I122" s="199"/>
      <c r="J122" s="200" t="s">
        <v>489</v>
      </c>
      <c r="K122" s="200" t="s">
        <v>489</v>
      </c>
      <c r="L122" s="201"/>
    </row>
    <row r="123" spans="1:12" s="232" customFormat="1" ht="28.5" customHeight="1">
      <c r="A123" s="85">
        <v>89</v>
      </c>
      <c r="B123" s="231" t="str">
        <f t="shared" si="12"/>
        <v>800M-1-1</v>
      </c>
      <c r="C123" s="195">
        <v>90</v>
      </c>
      <c r="D123" s="195"/>
      <c r="E123" s="196">
        <v>35431</v>
      </c>
      <c r="F123" s="197" t="s">
        <v>601</v>
      </c>
      <c r="G123" s="202" t="s">
        <v>499</v>
      </c>
      <c r="H123" s="198" t="s">
        <v>96</v>
      </c>
      <c r="I123" s="199"/>
      <c r="J123" s="200" t="s">
        <v>489</v>
      </c>
      <c r="K123" s="200" t="s">
        <v>489</v>
      </c>
      <c r="L123" s="201"/>
    </row>
    <row r="124" spans="1:12" s="232" customFormat="1" ht="28.5" customHeight="1">
      <c r="A124" s="85">
        <v>90</v>
      </c>
      <c r="B124" s="231" t="str">
        <f t="shared" si="12"/>
        <v>1500M-1-1</v>
      </c>
      <c r="C124" s="195">
        <v>92</v>
      </c>
      <c r="D124" s="195"/>
      <c r="E124" s="196">
        <v>35065</v>
      </c>
      <c r="F124" s="197" t="s">
        <v>602</v>
      </c>
      <c r="G124" s="202" t="s">
        <v>499</v>
      </c>
      <c r="H124" s="198" t="s">
        <v>204</v>
      </c>
      <c r="I124" s="199"/>
      <c r="J124" s="200" t="s">
        <v>489</v>
      </c>
      <c r="K124" s="200" t="s">
        <v>489</v>
      </c>
      <c r="L124" s="201"/>
    </row>
    <row r="125" spans="1:12" s="232" customFormat="1" ht="28.5" customHeight="1">
      <c r="A125" s="85"/>
      <c r="B125" s="231" t="str">
        <f t="shared" si="12"/>
        <v>3000M-1-1</v>
      </c>
      <c r="C125" s="195">
        <v>92</v>
      </c>
      <c r="D125" s="195"/>
      <c r="E125" s="196">
        <v>35065</v>
      </c>
      <c r="F125" s="197" t="s">
        <v>602</v>
      </c>
      <c r="G125" s="202" t="s">
        <v>499</v>
      </c>
      <c r="H125" s="198" t="s">
        <v>366</v>
      </c>
      <c r="I125" s="199"/>
      <c r="J125" s="200" t="s">
        <v>489</v>
      </c>
      <c r="K125" s="200" t="s">
        <v>489</v>
      </c>
      <c r="L125" s="201"/>
    </row>
    <row r="126" spans="1:12" s="232" customFormat="1" ht="28.5" customHeight="1">
      <c r="A126" s="85"/>
      <c r="B126" s="231" t="str">
        <f t="shared" si="12"/>
        <v>3000M.ENG-1-1</v>
      </c>
      <c r="C126" s="195">
        <v>87</v>
      </c>
      <c r="D126" s="195"/>
      <c r="E126" s="196">
        <v>35431</v>
      </c>
      <c r="F126" s="197" t="s">
        <v>603</v>
      </c>
      <c r="G126" s="202" t="s">
        <v>499</v>
      </c>
      <c r="H126" s="198" t="s">
        <v>367</v>
      </c>
      <c r="I126" s="199"/>
      <c r="J126" s="200" t="s">
        <v>489</v>
      </c>
      <c r="K126" s="200" t="s">
        <v>489</v>
      </c>
      <c r="L126" s="201"/>
    </row>
    <row r="127" spans="1:12" s="232" customFormat="1" ht="28.5" customHeight="1">
      <c r="A127" s="85">
        <v>91</v>
      </c>
      <c r="B127" s="231" t="str">
        <f>CONCATENATE(H127,"-",L127)</f>
        <v>Uzun-2</v>
      </c>
      <c r="C127" s="195">
        <v>93</v>
      </c>
      <c r="D127" s="195"/>
      <c r="E127" s="196">
        <v>34700</v>
      </c>
      <c r="F127" s="197" t="s">
        <v>604</v>
      </c>
      <c r="G127" s="202" t="s">
        <v>499</v>
      </c>
      <c r="H127" s="198" t="s">
        <v>512</v>
      </c>
      <c r="I127" s="199"/>
      <c r="J127" s="200"/>
      <c r="K127" s="200"/>
      <c r="L127" s="201">
        <v>2</v>
      </c>
    </row>
    <row r="128" spans="1:12" s="232" customFormat="1" ht="28.5" customHeight="1">
      <c r="A128" s="85">
        <v>92</v>
      </c>
      <c r="B128" s="231" t="str">
        <f aca="true" t="shared" si="13" ref="B128:B134">CONCATENATE(H128,"-",L128)</f>
        <v>ÜÇADIM-2</v>
      </c>
      <c r="C128" s="195">
        <v>93</v>
      </c>
      <c r="D128" s="195"/>
      <c r="E128" s="196">
        <v>34700</v>
      </c>
      <c r="F128" s="197" t="s">
        <v>604</v>
      </c>
      <c r="G128" s="202" t="s">
        <v>499</v>
      </c>
      <c r="H128" s="198" t="s">
        <v>246</v>
      </c>
      <c r="I128" s="199"/>
      <c r="J128" s="200"/>
      <c r="K128" s="200"/>
      <c r="L128" s="201">
        <v>2</v>
      </c>
    </row>
    <row r="129" spans="1:12" s="232" customFormat="1" ht="28.5" customHeight="1">
      <c r="A129" s="85">
        <v>93</v>
      </c>
      <c r="B129" s="231" t="str">
        <f t="shared" si="13"/>
        <v>Yüksek-2</v>
      </c>
      <c r="C129" s="195">
        <v>87</v>
      </c>
      <c r="D129" s="195"/>
      <c r="E129" s="196">
        <v>35431</v>
      </c>
      <c r="F129" s="197" t="s">
        <v>603</v>
      </c>
      <c r="G129" s="202" t="s">
        <v>499</v>
      </c>
      <c r="H129" s="198" t="s">
        <v>514</v>
      </c>
      <c r="I129" s="199"/>
      <c r="J129" s="200"/>
      <c r="K129" s="200"/>
      <c r="L129" s="201">
        <v>2</v>
      </c>
    </row>
    <row r="130" spans="1:12" s="232" customFormat="1" ht="28.5" customHeight="1">
      <c r="A130" s="85">
        <v>94</v>
      </c>
      <c r="B130" s="231" t="str">
        <f t="shared" si="13"/>
        <v>Sırık-2</v>
      </c>
      <c r="C130" s="195" t="s">
        <v>625</v>
      </c>
      <c r="D130" s="195"/>
      <c r="E130" s="196" t="s">
        <v>625</v>
      </c>
      <c r="F130" s="197" t="s">
        <v>625</v>
      </c>
      <c r="G130" s="202" t="s">
        <v>499</v>
      </c>
      <c r="H130" s="198" t="s">
        <v>516</v>
      </c>
      <c r="I130" s="199"/>
      <c r="J130" s="200"/>
      <c r="K130" s="200"/>
      <c r="L130" s="201">
        <v>2</v>
      </c>
    </row>
    <row r="131" spans="1:12" s="232" customFormat="1" ht="28.5" customHeight="1">
      <c r="A131" s="85">
        <v>95</v>
      </c>
      <c r="B131" s="231" t="str">
        <f t="shared" si="13"/>
        <v>Disk-2</v>
      </c>
      <c r="C131" s="195">
        <v>95</v>
      </c>
      <c r="D131" s="195"/>
      <c r="E131" s="196">
        <v>35065</v>
      </c>
      <c r="F131" s="197" t="s">
        <v>605</v>
      </c>
      <c r="G131" s="202" t="s">
        <v>499</v>
      </c>
      <c r="H131" s="198" t="s">
        <v>518</v>
      </c>
      <c r="I131" s="199"/>
      <c r="J131" s="200"/>
      <c r="K131" s="200"/>
      <c r="L131" s="201">
        <v>2</v>
      </c>
    </row>
    <row r="132" spans="1:12" s="232" customFormat="1" ht="28.5" customHeight="1">
      <c r="A132" s="85"/>
      <c r="B132" s="231" t="str">
        <f t="shared" si="13"/>
        <v>Cirit-2</v>
      </c>
      <c r="C132" s="195">
        <v>88</v>
      </c>
      <c r="D132" s="195"/>
      <c r="E132" s="196">
        <v>34335</v>
      </c>
      <c r="F132" s="197" t="s">
        <v>606</v>
      </c>
      <c r="G132" s="202" t="s">
        <v>499</v>
      </c>
      <c r="H132" s="198" t="s">
        <v>520</v>
      </c>
      <c r="I132" s="199"/>
      <c r="J132" s="200"/>
      <c r="K132" s="200"/>
      <c r="L132" s="201">
        <v>2</v>
      </c>
    </row>
    <row r="133" spans="1:12" s="232" customFormat="1" ht="28.5" customHeight="1">
      <c r="A133" s="85"/>
      <c r="B133" s="231" t="str">
        <f t="shared" si="13"/>
        <v>Gülle-2</v>
      </c>
      <c r="C133" s="195">
        <v>95</v>
      </c>
      <c r="D133" s="195"/>
      <c r="E133" s="196">
        <v>35065</v>
      </c>
      <c r="F133" s="197" t="s">
        <v>605</v>
      </c>
      <c r="G133" s="202" t="s">
        <v>499</v>
      </c>
      <c r="H133" s="198" t="s">
        <v>521</v>
      </c>
      <c r="I133" s="199"/>
      <c r="J133" s="200"/>
      <c r="K133" s="200"/>
      <c r="L133" s="201">
        <v>2</v>
      </c>
    </row>
    <row r="134" spans="1:12" s="232" customFormat="1" ht="28.5" customHeight="1">
      <c r="A134" s="85">
        <v>96</v>
      </c>
      <c r="B134" s="231" t="str">
        <f t="shared" si="13"/>
        <v>Çekiç-2</v>
      </c>
      <c r="C134" s="195">
        <v>88</v>
      </c>
      <c r="D134" s="195"/>
      <c r="E134" s="196">
        <v>34335</v>
      </c>
      <c r="F134" s="197" t="s">
        <v>606</v>
      </c>
      <c r="G134" s="202" t="s">
        <v>499</v>
      </c>
      <c r="H134" s="198" t="s">
        <v>523</v>
      </c>
      <c r="I134" s="199"/>
      <c r="J134" s="200"/>
      <c r="K134" s="200"/>
      <c r="L134" s="201">
        <v>2</v>
      </c>
    </row>
    <row r="135" spans="1:12" s="232" customFormat="1" ht="51">
      <c r="A135" s="85">
        <v>98</v>
      </c>
      <c r="B135" s="370" t="str">
        <f aca="true" t="shared" si="14" ref="B135:B145">CONCATENATE(H135,"-",J135,"-",K135)</f>
        <v>4X100M-1-1</v>
      </c>
      <c r="C135" s="362" t="s">
        <v>643</v>
      </c>
      <c r="D135" s="362"/>
      <c r="E135" s="363" t="s">
        <v>642</v>
      </c>
      <c r="F135" s="364" t="s">
        <v>641</v>
      </c>
      <c r="G135" s="365" t="s">
        <v>499</v>
      </c>
      <c r="H135" s="366" t="s">
        <v>369</v>
      </c>
      <c r="I135" s="367"/>
      <c r="J135" s="368" t="s">
        <v>489</v>
      </c>
      <c r="K135" s="368" t="s">
        <v>489</v>
      </c>
      <c r="L135" s="369"/>
    </row>
    <row r="136" spans="1:12" s="232" customFormat="1" ht="77.25" thickBot="1">
      <c r="A136" s="85">
        <v>99</v>
      </c>
      <c r="B136" s="242" t="str">
        <f t="shared" si="14"/>
        <v>4X400M-1-1</v>
      </c>
      <c r="C136" s="233" t="s">
        <v>609</v>
      </c>
      <c r="D136" s="233"/>
      <c r="E136" s="234" t="s">
        <v>608</v>
      </c>
      <c r="F136" s="235" t="s">
        <v>607</v>
      </c>
      <c r="G136" s="236" t="s">
        <v>499</v>
      </c>
      <c r="H136" s="237" t="s">
        <v>370</v>
      </c>
      <c r="I136" s="238"/>
      <c r="J136" s="239" t="s">
        <v>489</v>
      </c>
      <c r="K136" s="239" t="s">
        <v>489</v>
      </c>
      <c r="L136" s="240"/>
    </row>
    <row r="137" spans="1:12" s="232" customFormat="1" ht="24" customHeight="1">
      <c r="A137" s="85">
        <v>100</v>
      </c>
      <c r="B137" s="241" t="str">
        <f t="shared" si="14"/>
        <v>100M.ENG-1-8</v>
      </c>
      <c r="C137" s="372">
        <v>104</v>
      </c>
      <c r="D137" s="372"/>
      <c r="E137" s="373">
        <v>34919</v>
      </c>
      <c r="F137" s="374" t="s">
        <v>610</v>
      </c>
      <c r="G137" s="375" t="s">
        <v>500</v>
      </c>
      <c r="H137" s="376" t="s">
        <v>203</v>
      </c>
      <c r="I137" s="377"/>
      <c r="J137" s="378" t="s">
        <v>489</v>
      </c>
      <c r="K137" s="378" t="s">
        <v>501</v>
      </c>
      <c r="L137" s="379"/>
    </row>
    <row r="138" spans="1:12" s="232" customFormat="1" ht="24" customHeight="1">
      <c r="A138" s="85">
        <v>101</v>
      </c>
      <c r="B138" s="231" t="str">
        <f t="shared" si="14"/>
        <v>100M-1-8</v>
      </c>
      <c r="C138" s="135">
        <v>99</v>
      </c>
      <c r="D138" s="135"/>
      <c r="E138" s="380">
        <v>34921</v>
      </c>
      <c r="F138" s="381" t="s">
        <v>611</v>
      </c>
      <c r="G138" s="382" t="s">
        <v>500</v>
      </c>
      <c r="H138" s="383" t="s">
        <v>105</v>
      </c>
      <c r="I138" s="163"/>
      <c r="J138" s="384" t="s">
        <v>489</v>
      </c>
      <c r="K138" s="384" t="s">
        <v>501</v>
      </c>
      <c r="L138" s="385"/>
    </row>
    <row r="139" spans="1:12" s="232" customFormat="1" ht="24" customHeight="1">
      <c r="A139" s="85"/>
      <c r="B139" s="231" t="str">
        <f t="shared" si="14"/>
        <v>200M-1-8</v>
      </c>
      <c r="C139" s="135">
        <v>100</v>
      </c>
      <c r="D139" s="135"/>
      <c r="E139" s="380">
        <v>35792</v>
      </c>
      <c r="F139" s="381" t="s">
        <v>612</v>
      </c>
      <c r="G139" s="382" t="s">
        <v>500</v>
      </c>
      <c r="H139" s="383" t="s">
        <v>244</v>
      </c>
      <c r="I139" s="163"/>
      <c r="J139" s="384" t="s">
        <v>489</v>
      </c>
      <c r="K139" s="384" t="s">
        <v>501</v>
      </c>
      <c r="L139" s="385"/>
    </row>
    <row r="140" spans="1:12" s="232" customFormat="1" ht="24" customHeight="1">
      <c r="A140" s="85"/>
      <c r="B140" s="231" t="str">
        <f t="shared" si="14"/>
        <v>400M-1-8</v>
      </c>
      <c r="C140" s="135">
        <v>102</v>
      </c>
      <c r="D140" s="135"/>
      <c r="E140" s="380">
        <v>35388</v>
      </c>
      <c r="F140" s="381" t="s">
        <v>613</v>
      </c>
      <c r="G140" s="382" t="s">
        <v>500</v>
      </c>
      <c r="H140" s="383" t="s">
        <v>245</v>
      </c>
      <c r="I140" s="163"/>
      <c r="J140" s="384" t="s">
        <v>489</v>
      </c>
      <c r="K140" s="384" t="s">
        <v>501</v>
      </c>
      <c r="L140" s="385"/>
    </row>
    <row r="141" spans="1:12" s="232" customFormat="1" ht="24" customHeight="1">
      <c r="A141" s="85">
        <v>102</v>
      </c>
      <c r="B141" s="231" t="str">
        <f t="shared" si="14"/>
        <v>400M.ENG-1-8</v>
      </c>
      <c r="C141" s="135">
        <v>105</v>
      </c>
      <c r="D141" s="135"/>
      <c r="E141" s="380">
        <v>35431</v>
      </c>
      <c r="F141" s="381" t="s">
        <v>614</v>
      </c>
      <c r="G141" s="382" t="s">
        <v>500</v>
      </c>
      <c r="H141" s="383" t="s">
        <v>365</v>
      </c>
      <c r="I141" s="163"/>
      <c r="J141" s="384" t="s">
        <v>489</v>
      </c>
      <c r="K141" s="384" t="s">
        <v>501</v>
      </c>
      <c r="L141" s="385"/>
    </row>
    <row r="142" spans="1:12" s="232" customFormat="1" ht="24" customHeight="1">
      <c r="A142" s="85">
        <v>103</v>
      </c>
      <c r="B142" s="231" t="str">
        <f t="shared" si="14"/>
        <v>800M-1-8</v>
      </c>
      <c r="C142" s="135">
        <v>106</v>
      </c>
      <c r="D142" s="135"/>
      <c r="E142" s="380">
        <v>34683</v>
      </c>
      <c r="F142" s="381" t="s">
        <v>615</v>
      </c>
      <c r="G142" s="382" t="s">
        <v>500</v>
      </c>
      <c r="H142" s="383" t="s">
        <v>96</v>
      </c>
      <c r="I142" s="163"/>
      <c r="J142" s="384" t="s">
        <v>489</v>
      </c>
      <c r="K142" s="384" t="s">
        <v>501</v>
      </c>
      <c r="L142" s="385"/>
    </row>
    <row r="143" spans="1:12" s="232" customFormat="1" ht="24" customHeight="1">
      <c r="A143" s="85">
        <v>104</v>
      </c>
      <c r="B143" s="231" t="str">
        <f t="shared" si="14"/>
        <v>1500M-1-8</v>
      </c>
      <c r="C143" s="135">
        <v>105</v>
      </c>
      <c r="D143" s="135"/>
      <c r="E143" s="380">
        <v>35431</v>
      </c>
      <c r="F143" s="381" t="s">
        <v>614</v>
      </c>
      <c r="G143" s="382" t="s">
        <v>500</v>
      </c>
      <c r="H143" s="383" t="s">
        <v>204</v>
      </c>
      <c r="I143" s="163"/>
      <c r="J143" s="384" t="s">
        <v>489</v>
      </c>
      <c r="K143" s="384" t="s">
        <v>501</v>
      </c>
      <c r="L143" s="385"/>
    </row>
    <row r="144" spans="1:12" s="232" customFormat="1" ht="29.25" customHeight="1">
      <c r="A144" s="85">
        <v>105</v>
      </c>
      <c r="B144" s="231" t="str">
        <f t="shared" si="14"/>
        <v>3000M-1-8</v>
      </c>
      <c r="C144" s="135">
        <v>100</v>
      </c>
      <c r="D144" s="135"/>
      <c r="E144" s="380">
        <v>35792</v>
      </c>
      <c r="F144" s="381" t="s">
        <v>612</v>
      </c>
      <c r="G144" s="382" t="s">
        <v>500</v>
      </c>
      <c r="H144" s="383" t="s">
        <v>366</v>
      </c>
      <c r="I144" s="163"/>
      <c r="J144" s="384" t="s">
        <v>489</v>
      </c>
      <c r="K144" s="384" t="s">
        <v>501</v>
      </c>
      <c r="L144" s="385"/>
    </row>
    <row r="145" spans="1:12" s="232" customFormat="1" ht="24" customHeight="1">
      <c r="A145" s="85">
        <v>106</v>
      </c>
      <c r="B145" s="231" t="str">
        <f t="shared" si="14"/>
        <v>3000M.ENG-1-8</v>
      </c>
      <c r="C145" s="135">
        <v>104</v>
      </c>
      <c r="D145" s="135"/>
      <c r="E145" s="380">
        <v>34919</v>
      </c>
      <c r="F145" s="381" t="s">
        <v>610</v>
      </c>
      <c r="G145" s="382" t="s">
        <v>500</v>
      </c>
      <c r="H145" s="383" t="s">
        <v>367</v>
      </c>
      <c r="I145" s="163"/>
      <c r="J145" s="384" t="s">
        <v>489</v>
      </c>
      <c r="K145" s="384" t="s">
        <v>501</v>
      </c>
      <c r="L145" s="385"/>
    </row>
    <row r="146" spans="1:12" s="232" customFormat="1" ht="24" customHeight="1">
      <c r="A146" s="85"/>
      <c r="B146" s="231" t="str">
        <f>CONCATENATE(H146,"-",L146)</f>
        <v>Uzun-1</v>
      </c>
      <c r="C146" s="135">
        <v>102</v>
      </c>
      <c r="D146" s="135"/>
      <c r="E146" s="380">
        <v>35388</v>
      </c>
      <c r="F146" s="381" t="s">
        <v>613</v>
      </c>
      <c r="G146" s="382" t="s">
        <v>500</v>
      </c>
      <c r="H146" s="383" t="s">
        <v>512</v>
      </c>
      <c r="I146" s="163"/>
      <c r="J146" s="384"/>
      <c r="K146" s="384"/>
      <c r="L146" s="385">
        <v>1</v>
      </c>
    </row>
    <row r="147" spans="1:12" s="232" customFormat="1" ht="24" customHeight="1">
      <c r="A147" s="85"/>
      <c r="B147" s="231" t="str">
        <f aca="true" t="shared" si="15" ref="B147:B153">CONCATENATE(H147,"-",L147)</f>
        <v>ÜÇADIM-1</v>
      </c>
      <c r="C147" s="135">
        <v>106</v>
      </c>
      <c r="D147" s="135"/>
      <c r="E147" s="380">
        <v>34683</v>
      </c>
      <c r="F147" s="381" t="s">
        <v>615</v>
      </c>
      <c r="G147" s="382" t="s">
        <v>500</v>
      </c>
      <c r="H147" s="383" t="s">
        <v>246</v>
      </c>
      <c r="I147" s="163"/>
      <c r="J147" s="384"/>
      <c r="K147" s="384"/>
      <c r="L147" s="385">
        <v>1</v>
      </c>
    </row>
    <row r="148" spans="1:12" s="232" customFormat="1" ht="24" customHeight="1">
      <c r="A148" s="85">
        <v>107</v>
      </c>
      <c r="B148" s="231" t="str">
        <f t="shared" si="15"/>
        <v>Yüksek-1</v>
      </c>
      <c r="C148" s="135">
        <v>99</v>
      </c>
      <c r="D148" s="135"/>
      <c r="E148" s="380">
        <v>34921</v>
      </c>
      <c r="F148" s="381" t="s">
        <v>611</v>
      </c>
      <c r="G148" s="382" t="s">
        <v>500</v>
      </c>
      <c r="H148" s="383" t="s">
        <v>514</v>
      </c>
      <c r="I148" s="163"/>
      <c r="J148" s="384"/>
      <c r="K148" s="384"/>
      <c r="L148" s="385">
        <v>1</v>
      </c>
    </row>
    <row r="149" spans="1:12" s="232" customFormat="1" ht="24" customHeight="1">
      <c r="A149" s="85">
        <v>108</v>
      </c>
      <c r="B149" s="231" t="str">
        <f t="shared" si="15"/>
        <v>Sırık-1</v>
      </c>
      <c r="C149" s="135">
        <v>97</v>
      </c>
      <c r="D149" s="135"/>
      <c r="E149" s="380">
        <v>35508</v>
      </c>
      <c r="F149" s="381" t="s">
        <v>616</v>
      </c>
      <c r="G149" s="382" t="s">
        <v>500</v>
      </c>
      <c r="H149" s="383" t="s">
        <v>516</v>
      </c>
      <c r="I149" s="163"/>
      <c r="J149" s="384"/>
      <c r="K149" s="384"/>
      <c r="L149" s="385">
        <v>1</v>
      </c>
    </row>
    <row r="150" spans="1:12" s="232" customFormat="1" ht="24" customHeight="1">
      <c r="A150" s="85">
        <v>109</v>
      </c>
      <c r="B150" s="231" t="str">
        <f t="shared" si="15"/>
        <v>Disk-1</v>
      </c>
      <c r="C150" s="135">
        <v>101</v>
      </c>
      <c r="D150" s="135"/>
      <c r="E150" s="380">
        <v>34838</v>
      </c>
      <c r="F150" s="381" t="s">
        <v>617</v>
      </c>
      <c r="G150" s="382" t="s">
        <v>500</v>
      </c>
      <c r="H150" s="383" t="s">
        <v>518</v>
      </c>
      <c r="I150" s="163"/>
      <c r="J150" s="384"/>
      <c r="K150" s="384"/>
      <c r="L150" s="385">
        <v>1</v>
      </c>
    </row>
    <row r="151" spans="1:12" s="232" customFormat="1" ht="27" customHeight="1">
      <c r="A151" s="85">
        <v>110</v>
      </c>
      <c r="B151" s="231" t="str">
        <f t="shared" si="15"/>
        <v>Cirit-1</v>
      </c>
      <c r="C151" s="135">
        <v>97</v>
      </c>
      <c r="D151" s="135"/>
      <c r="E151" s="380">
        <v>35508</v>
      </c>
      <c r="F151" s="381" t="s">
        <v>616</v>
      </c>
      <c r="G151" s="382" t="s">
        <v>500</v>
      </c>
      <c r="H151" s="383" t="s">
        <v>520</v>
      </c>
      <c r="I151" s="163"/>
      <c r="J151" s="384"/>
      <c r="K151" s="384"/>
      <c r="L151" s="385">
        <v>1</v>
      </c>
    </row>
    <row r="152" spans="1:12" s="232" customFormat="1" ht="28.5" customHeight="1">
      <c r="A152" s="85">
        <v>111</v>
      </c>
      <c r="B152" s="231" t="str">
        <f t="shared" si="15"/>
        <v>Gülle-1</v>
      </c>
      <c r="C152" s="135">
        <v>98</v>
      </c>
      <c r="D152" s="135"/>
      <c r="E152" s="380">
        <v>35325</v>
      </c>
      <c r="F152" s="381" t="s">
        <v>618</v>
      </c>
      <c r="G152" s="382" t="s">
        <v>500</v>
      </c>
      <c r="H152" s="383" t="s">
        <v>521</v>
      </c>
      <c r="I152" s="163"/>
      <c r="J152" s="384"/>
      <c r="K152" s="384"/>
      <c r="L152" s="385">
        <v>1</v>
      </c>
    </row>
    <row r="153" spans="1:12" s="232" customFormat="1" ht="28.5" customHeight="1">
      <c r="A153" s="85">
        <v>112</v>
      </c>
      <c r="B153" s="231" t="str">
        <f t="shared" si="15"/>
        <v>Çekiç-1</v>
      </c>
      <c r="C153" s="135">
        <v>98</v>
      </c>
      <c r="D153" s="135"/>
      <c r="E153" s="380">
        <v>35325</v>
      </c>
      <c r="F153" s="381" t="s">
        <v>618</v>
      </c>
      <c r="G153" s="382" t="s">
        <v>500</v>
      </c>
      <c r="H153" s="383" t="s">
        <v>523</v>
      </c>
      <c r="I153" s="163"/>
      <c r="J153" s="384"/>
      <c r="K153" s="384"/>
      <c r="L153" s="385">
        <v>1</v>
      </c>
    </row>
    <row r="154" spans="1:12" s="232" customFormat="1" ht="51">
      <c r="A154" s="85">
        <v>112</v>
      </c>
      <c r="B154" s="231" t="str">
        <f aca="true" t="shared" si="16" ref="B154:B164">CONCATENATE(H154,"-",J154,"-",K154)</f>
        <v>4X100M-1-8</v>
      </c>
      <c r="C154" s="135" t="s">
        <v>664</v>
      </c>
      <c r="D154" s="135"/>
      <c r="E154" s="380" t="s">
        <v>663</v>
      </c>
      <c r="F154" s="381" t="s">
        <v>662</v>
      </c>
      <c r="G154" s="382" t="s">
        <v>500</v>
      </c>
      <c r="H154" s="383" t="s">
        <v>369</v>
      </c>
      <c r="I154" s="163"/>
      <c r="J154" s="384" t="s">
        <v>489</v>
      </c>
      <c r="K154" s="384" t="s">
        <v>501</v>
      </c>
      <c r="L154" s="385"/>
    </row>
    <row r="155" spans="1:12" s="232" customFormat="1" ht="76.5">
      <c r="A155" s="85">
        <v>113</v>
      </c>
      <c r="B155" s="231" t="str">
        <f t="shared" si="16"/>
        <v>4X400M-1-8</v>
      </c>
      <c r="C155" s="135" t="s">
        <v>621</v>
      </c>
      <c r="D155" s="135"/>
      <c r="E155" s="380" t="s">
        <v>620</v>
      </c>
      <c r="F155" s="381" t="s">
        <v>619</v>
      </c>
      <c r="G155" s="382" t="s">
        <v>500</v>
      </c>
      <c r="H155" s="383" t="s">
        <v>370</v>
      </c>
      <c r="I155" s="163"/>
      <c r="J155" s="384" t="s">
        <v>489</v>
      </c>
      <c r="K155" s="384" t="s">
        <v>501</v>
      </c>
      <c r="L155" s="385"/>
    </row>
    <row r="156" spans="1:12" s="232" customFormat="1" ht="28.5" customHeight="1">
      <c r="A156" s="85">
        <v>114</v>
      </c>
      <c r="B156" s="231" t="str">
        <f t="shared" si="16"/>
        <v>100M-2-4</v>
      </c>
      <c r="C156" s="195" t="s">
        <v>625</v>
      </c>
      <c r="D156" s="195"/>
      <c r="E156" s="196">
        <v>35078</v>
      </c>
      <c r="F156" s="197" t="s">
        <v>622</v>
      </c>
      <c r="G156" s="202" t="s">
        <v>623</v>
      </c>
      <c r="H156" s="198" t="s">
        <v>105</v>
      </c>
      <c r="I156" s="199"/>
      <c r="J156" s="200" t="s">
        <v>497</v>
      </c>
      <c r="K156" s="200" t="s">
        <v>490</v>
      </c>
      <c r="L156" s="201"/>
    </row>
    <row r="157" spans="1:12" s="232" customFormat="1" ht="28.5" customHeight="1">
      <c r="A157" s="85">
        <v>115</v>
      </c>
      <c r="B157" s="231" t="str">
        <f t="shared" si="16"/>
        <v>200M-2-4</v>
      </c>
      <c r="C157" s="195" t="s">
        <v>625</v>
      </c>
      <c r="D157" s="195"/>
      <c r="E157" s="196">
        <v>35078</v>
      </c>
      <c r="F157" s="197" t="s">
        <v>622</v>
      </c>
      <c r="G157" s="202" t="s">
        <v>623</v>
      </c>
      <c r="H157" s="198" t="s">
        <v>244</v>
      </c>
      <c r="I157" s="199"/>
      <c r="J157" s="200" t="s">
        <v>497</v>
      </c>
      <c r="K157" s="200" t="s">
        <v>490</v>
      </c>
      <c r="L157" s="201"/>
    </row>
    <row r="158" spans="1:12" s="232" customFormat="1" ht="28.5" customHeight="1">
      <c r="A158" s="85">
        <v>116</v>
      </c>
      <c r="B158" s="231" t="str">
        <f t="shared" si="16"/>
        <v>200M-2-5</v>
      </c>
      <c r="C158" s="195" t="s">
        <v>625</v>
      </c>
      <c r="D158" s="195"/>
      <c r="E158" s="196">
        <v>35442</v>
      </c>
      <c r="F158" s="197" t="s">
        <v>624</v>
      </c>
      <c r="G158" s="202" t="s">
        <v>623</v>
      </c>
      <c r="H158" s="198" t="s">
        <v>244</v>
      </c>
      <c r="I158" s="199"/>
      <c r="J158" s="200" t="s">
        <v>497</v>
      </c>
      <c r="K158" s="200" t="s">
        <v>492</v>
      </c>
      <c r="L158" s="201"/>
    </row>
    <row r="159" spans="1:12" s="232" customFormat="1" ht="28.5" customHeight="1">
      <c r="A159" s="85">
        <v>117</v>
      </c>
      <c r="B159" s="231" t="str">
        <f t="shared" si="16"/>
        <v>400M-2-4</v>
      </c>
      <c r="C159" s="195" t="s">
        <v>625</v>
      </c>
      <c r="D159" s="195"/>
      <c r="E159" s="196">
        <v>35442</v>
      </c>
      <c r="F159" s="197" t="s">
        <v>624</v>
      </c>
      <c r="G159" s="202" t="s">
        <v>623</v>
      </c>
      <c r="H159" s="198" t="s">
        <v>245</v>
      </c>
      <c r="I159" s="199"/>
      <c r="J159" s="200" t="s">
        <v>497</v>
      </c>
      <c r="K159" s="200" t="s">
        <v>490</v>
      </c>
      <c r="L159" s="201"/>
    </row>
    <row r="160" spans="1:12" s="232" customFormat="1" ht="28.5" customHeight="1">
      <c r="A160" s="85">
        <v>118</v>
      </c>
      <c r="B160" s="231" t="str">
        <f t="shared" si="16"/>
        <v>400M--</v>
      </c>
      <c r="C160" s="195"/>
      <c r="D160" s="195"/>
      <c r="E160" s="196"/>
      <c r="F160" s="197"/>
      <c r="G160" s="202"/>
      <c r="H160" s="198" t="s">
        <v>245</v>
      </c>
      <c r="I160" s="199"/>
      <c r="J160" s="200"/>
      <c r="K160" s="200"/>
      <c r="L160" s="201"/>
    </row>
    <row r="161" spans="1:12" s="232" customFormat="1" ht="28.5" customHeight="1">
      <c r="A161" s="85"/>
      <c r="B161" s="231" t="str">
        <f t="shared" si="16"/>
        <v>800M--</v>
      </c>
      <c r="C161" s="195"/>
      <c r="D161" s="195"/>
      <c r="E161" s="196"/>
      <c r="F161" s="197"/>
      <c r="G161" s="202"/>
      <c r="H161" s="198" t="s">
        <v>96</v>
      </c>
      <c r="I161" s="199"/>
      <c r="J161" s="200"/>
      <c r="K161" s="200"/>
      <c r="L161" s="201"/>
    </row>
    <row r="162" spans="1:12" s="232" customFormat="1" ht="28.5" customHeight="1">
      <c r="A162" s="85"/>
      <c r="B162" s="231" t="str">
        <f t="shared" si="16"/>
        <v>1500M--</v>
      </c>
      <c r="C162" s="195"/>
      <c r="D162" s="195"/>
      <c r="E162" s="196"/>
      <c r="F162" s="197"/>
      <c r="G162" s="202"/>
      <c r="H162" s="198" t="s">
        <v>204</v>
      </c>
      <c r="I162" s="199"/>
      <c r="J162" s="200"/>
      <c r="K162" s="200"/>
      <c r="L162" s="201"/>
    </row>
    <row r="163" spans="1:12" s="232" customFormat="1" ht="28.5" customHeight="1">
      <c r="A163" s="85">
        <v>119</v>
      </c>
      <c r="B163" s="231" t="str">
        <f t="shared" si="16"/>
        <v>3000M--</v>
      </c>
      <c r="C163" s="195"/>
      <c r="D163" s="195"/>
      <c r="E163" s="196"/>
      <c r="F163" s="197"/>
      <c r="G163" s="202"/>
      <c r="H163" s="198" t="s">
        <v>366</v>
      </c>
      <c r="I163" s="199"/>
      <c r="J163" s="200"/>
      <c r="K163" s="200"/>
      <c r="L163" s="201"/>
    </row>
    <row r="164" spans="1:12" s="232" customFormat="1" ht="28.5" customHeight="1">
      <c r="A164" s="85">
        <v>120</v>
      </c>
      <c r="B164" s="231" t="str">
        <f t="shared" si="16"/>
        <v>3000M.ENG--</v>
      </c>
      <c r="C164" s="195"/>
      <c r="D164" s="195"/>
      <c r="E164" s="196"/>
      <c r="F164" s="197"/>
      <c r="G164" s="202"/>
      <c r="H164" s="198" t="s">
        <v>367</v>
      </c>
      <c r="I164" s="199"/>
      <c r="J164" s="200"/>
      <c r="K164" s="200"/>
      <c r="L164" s="201"/>
    </row>
    <row r="165" spans="1:12" s="232" customFormat="1" ht="28.5" customHeight="1">
      <c r="A165" s="85">
        <v>121</v>
      </c>
      <c r="B165" s="231" t="str">
        <f>CONCATENATE(H165,"-",L165)</f>
        <v>UZUN-</v>
      </c>
      <c r="C165" s="195"/>
      <c r="D165" s="195"/>
      <c r="E165" s="196"/>
      <c r="F165" s="197"/>
      <c r="G165" s="202"/>
      <c r="H165" s="198" t="s">
        <v>59</v>
      </c>
      <c r="I165" s="199"/>
      <c r="J165" s="200"/>
      <c r="K165" s="200"/>
      <c r="L165" s="201"/>
    </row>
    <row r="166" spans="1:12" s="232" customFormat="1" ht="28.5" customHeight="1">
      <c r="A166" s="85">
        <v>122</v>
      </c>
      <c r="B166" s="231" t="str">
        <f aca="true" t="shared" si="17" ref="B166:B172">CONCATENATE(H166,"-",L166)</f>
        <v>ÜÇADIM-</v>
      </c>
      <c r="C166" s="195"/>
      <c r="D166" s="195"/>
      <c r="E166" s="196"/>
      <c r="F166" s="197"/>
      <c r="G166" s="202"/>
      <c r="H166" s="198" t="s">
        <v>246</v>
      </c>
      <c r="I166" s="199"/>
      <c r="J166" s="200"/>
      <c r="K166" s="200"/>
      <c r="L166" s="201"/>
    </row>
    <row r="167" spans="1:12" s="232" customFormat="1" ht="28.5" customHeight="1">
      <c r="A167" s="85">
        <v>123</v>
      </c>
      <c r="B167" s="231" t="str">
        <f t="shared" si="17"/>
        <v>YÜKSEK-</v>
      </c>
      <c r="C167" s="195"/>
      <c r="D167" s="195"/>
      <c r="E167" s="196"/>
      <c r="F167" s="197"/>
      <c r="G167" s="202"/>
      <c r="H167" s="198" t="s">
        <v>60</v>
      </c>
      <c r="I167" s="199"/>
      <c r="J167" s="200"/>
      <c r="K167" s="200"/>
      <c r="L167" s="201"/>
    </row>
    <row r="168" spans="1:12" s="232" customFormat="1" ht="28.5" customHeight="1">
      <c r="A168" s="85"/>
      <c r="B168" s="231" t="str">
        <f t="shared" si="17"/>
        <v>SIRIK-</v>
      </c>
      <c r="C168" s="195"/>
      <c r="D168" s="195"/>
      <c r="E168" s="196"/>
      <c r="F168" s="197"/>
      <c r="G168" s="202"/>
      <c r="H168" s="198" t="s">
        <v>247</v>
      </c>
      <c r="I168" s="199"/>
      <c r="J168" s="200"/>
      <c r="K168" s="200"/>
      <c r="L168" s="201"/>
    </row>
    <row r="169" spans="1:12" s="232" customFormat="1" ht="28.5" customHeight="1">
      <c r="A169" s="85"/>
      <c r="B169" s="231" t="str">
        <f t="shared" si="17"/>
        <v>DİSK-</v>
      </c>
      <c r="C169" s="195"/>
      <c r="D169" s="195"/>
      <c r="E169" s="196"/>
      <c r="F169" s="197"/>
      <c r="G169" s="202"/>
      <c r="H169" s="198" t="s">
        <v>207</v>
      </c>
      <c r="I169" s="199"/>
      <c r="J169" s="200"/>
      <c r="K169" s="200"/>
      <c r="L169" s="201"/>
    </row>
    <row r="170" spans="1:12" s="232" customFormat="1" ht="28.5" customHeight="1">
      <c r="A170" s="85">
        <v>124</v>
      </c>
      <c r="B170" s="231" t="str">
        <f t="shared" si="17"/>
        <v>CİRİT-</v>
      </c>
      <c r="C170" s="195"/>
      <c r="D170" s="195"/>
      <c r="E170" s="196"/>
      <c r="F170" s="197"/>
      <c r="G170" s="202"/>
      <c r="H170" s="198" t="s">
        <v>208</v>
      </c>
      <c r="I170" s="199"/>
      <c r="J170" s="200"/>
      <c r="K170" s="200"/>
      <c r="L170" s="201"/>
    </row>
    <row r="171" spans="1:12" s="232" customFormat="1" ht="28.5" customHeight="1">
      <c r="A171" s="85">
        <v>125</v>
      </c>
      <c r="B171" s="231" t="str">
        <f t="shared" si="17"/>
        <v>GÜLLE-</v>
      </c>
      <c r="C171" s="195"/>
      <c r="D171" s="195"/>
      <c r="E171" s="196"/>
      <c r="F171" s="197"/>
      <c r="G171" s="202"/>
      <c r="H171" s="198" t="s">
        <v>206</v>
      </c>
      <c r="I171" s="199"/>
      <c r="J171" s="200"/>
      <c r="K171" s="200"/>
      <c r="L171" s="201"/>
    </row>
    <row r="172" spans="1:12" s="232" customFormat="1" ht="28.5" customHeight="1">
      <c r="A172" s="85">
        <v>126</v>
      </c>
      <c r="B172" s="231" t="str">
        <f t="shared" si="17"/>
        <v>ÇEKİÇ-</v>
      </c>
      <c r="C172" s="195"/>
      <c r="D172" s="195"/>
      <c r="E172" s="196"/>
      <c r="F172" s="197"/>
      <c r="G172" s="202"/>
      <c r="H172" s="198" t="s">
        <v>368</v>
      </c>
      <c r="I172" s="199"/>
      <c r="J172" s="200"/>
      <c r="K172" s="200"/>
      <c r="L172" s="201"/>
    </row>
    <row r="173" spans="1:12" s="232" customFormat="1" ht="61.5" customHeight="1">
      <c r="A173" s="85">
        <v>128</v>
      </c>
      <c r="B173" s="370" t="str">
        <f aca="true" t="shared" si="18" ref="B173:B183">CONCATENATE(H173,"-",J173,"-",K173)</f>
        <v>4X100M--</v>
      </c>
      <c r="C173" s="362"/>
      <c r="D173" s="362"/>
      <c r="E173" s="363"/>
      <c r="F173" s="364"/>
      <c r="G173" s="365"/>
      <c r="H173" s="366" t="s">
        <v>369</v>
      </c>
      <c r="I173" s="367"/>
      <c r="J173" s="368"/>
      <c r="K173" s="368"/>
      <c r="L173" s="369"/>
    </row>
    <row r="174" spans="1:12" s="232" customFormat="1" ht="64.5" customHeight="1" thickBot="1">
      <c r="A174" s="85"/>
      <c r="B174" s="242" t="str">
        <f t="shared" si="18"/>
        <v>4X400M--</v>
      </c>
      <c r="C174" s="233"/>
      <c r="D174" s="233"/>
      <c r="E174" s="234"/>
      <c r="F174" s="235"/>
      <c r="G174" s="236"/>
      <c r="H174" s="237" t="s">
        <v>370</v>
      </c>
      <c r="I174" s="238"/>
      <c r="J174" s="239"/>
      <c r="K174" s="239"/>
      <c r="L174" s="240"/>
    </row>
    <row r="175" spans="1:12" s="232" customFormat="1" ht="28.5" customHeight="1">
      <c r="A175" s="85"/>
      <c r="B175" s="241" t="str">
        <f t="shared" si="18"/>
        <v>100M.ENG--</v>
      </c>
      <c r="C175" s="372"/>
      <c r="D175" s="372"/>
      <c r="E175" s="373"/>
      <c r="F175" s="374"/>
      <c r="G175" s="375"/>
      <c r="H175" s="376" t="s">
        <v>203</v>
      </c>
      <c r="I175" s="377"/>
      <c r="J175" s="378"/>
      <c r="K175" s="378"/>
      <c r="L175" s="379"/>
    </row>
    <row r="176" spans="1:12" s="232" customFormat="1" ht="28.5" customHeight="1">
      <c r="A176" s="85">
        <v>129</v>
      </c>
      <c r="B176" s="231" t="str">
        <f t="shared" si="18"/>
        <v>100M--</v>
      </c>
      <c r="C176" s="135"/>
      <c r="D176" s="135"/>
      <c r="E176" s="380"/>
      <c r="F176" s="381"/>
      <c r="G176" s="382"/>
      <c r="H176" s="383" t="s">
        <v>105</v>
      </c>
      <c r="I176" s="163"/>
      <c r="J176" s="384"/>
      <c r="K176" s="384"/>
      <c r="L176" s="385"/>
    </row>
    <row r="177" spans="1:12" s="232" customFormat="1" ht="28.5" customHeight="1">
      <c r="A177" s="85">
        <v>130</v>
      </c>
      <c r="B177" s="231" t="str">
        <f t="shared" si="18"/>
        <v>200M--</v>
      </c>
      <c r="C177" s="135"/>
      <c r="D177" s="135"/>
      <c r="E177" s="380"/>
      <c r="F177" s="381"/>
      <c r="G177" s="382"/>
      <c r="H177" s="383" t="s">
        <v>244</v>
      </c>
      <c r="I177" s="163"/>
      <c r="J177" s="384"/>
      <c r="K177" s="384"/>
      <c r="L177" s="385"/>
    </row>
    <row r="178" spans="1:12" s="232" customFormat="1" ht="28.5" customHeight="1">
      <c r="A178" s="85">
        <v>131</v>
      </c>
      <c r="B178" s="231" t="str">
        <f t="shared" si="18"/>
        <v>400M--</v>
      </c>
      <c r="C178" s="135"/>
      <c r="D178" s="135"/>
      <c r="E178" s="380"/>
      <c r="F178" s="381"/>
      <c r="G178" s="382"/>
      <c r="H178" s="383" t="s">
        <v>245</v>
      </c>
      <c r="I178" s="163"/>
      <c r="J178" s="384"/>
      <c r="K178" s="384"/>
      <c r="L178" s="385"/>
    </row>
    <row r="179" spans="1:12" s="232" customFormat="1" ht="28.5" customHeight="1">
      <c r="A179" s="85">
        <v>132</v>
      </c>
      <c r="B179" s="231" t="str">
        <f t="shared" si="18"/>
        <v>400M.ENG--</v>
      </c>
      <c r="C179" s="135"/>
      <c r="D179" s="135"/>
      <c r="E179" s="380"/>
      <c r="F179" s="381"/>
      <c r="G179" s="382"/>
      <c r="H179" s="383" t="s">
        <v>365</v>
      </c>
      <c r="I179" s="163"/>
      <c r="J179" s="384"/>
      <c r="K179" s="384"/>
      <c r="L179" s="385"/>
    </row>
    <row r="180" spans="1:12" s="232" customFormat="1" ht="28.5" customHeight="1">
      <c r="A180" s="85">
        <v>133</v>
      </c>
      <c r="B180" s="231" t="str">
        <f t="shared" si="18"/>
        <v>800M--</v>
      </c>
      <c r="C180" s="135"/>
      <c r="D180" s="135"/>
      <c r="E180" s="380"/>
      <c r="F180" s="381"/>
      <c r="G180" s="382"/>
      <c r="H180" s="383" t="s">
        <v>96</v>
      </c>
      <c r="I180" s="163"/>
      <c r="J180" s="384"/>
      <c r="K180" s="384"/>
      <c r="L180" s="385"/>
    </row>
    <row r="181" spans="1:12" s="232" customFormat="1" ht="28.5" customHeight="1">
      <c r="A181" s="85">
        <v>134</v>
      </c>
      <c r="B181" s="231" t="str">
        <f t="shared" si="18"/>
        <v>1500M--</v>
      </c>
      <c r="C181" s="135"/>
      <c r="D181" s="135"/>
      <c r="E181" s="380"/>
      <c r="F181" s="381"/>
      <c r="G181" s="382"/>
      <c r="H181" s="383" t="s">
        <v>204</v>
      </c>
      <c r="I181" s="163"/>
      <c r="J181" s="384"/>
      <c r="K181" s="384"/>
      <c r="L181" s="385"/>
    </row>
    <row r="182" spans="1:12" s="232" customFormat="1" ht="28.5" customHeight="1">
      <c r="A182" s="85">
        <v>135</v>
      </c>
      <c r="B182" s="231" t="str">
        <f t="shared" si="18"/>
        <v>3000M--</v>
      </c>
      <c r="C182" s="135"/>
      <c r="D182" s="135"/>
      <c r="E182" s="380"/>
      <c r="F182" s="381"/>
      <c r="G182" s="382"/>
      <c r="H182" s="383" t="s">
        <v>366</v>
      </c>
      <c r="I182" s="163"/>
      <c r="J182" s="384"/>
      <c r="K182" s="384"/>
      <c r="L182" s="385"/>
    </row>
    <row r="183" spans="1:12" s="232" customFormat="1" ht="28.5" customHeight="1">
      <c r="A183" s="85">
        <v>136</v>
      </c>
      <c r="B183" s="231" t="str">
        <f t="shared" si="18"/>
        <v>3000M.ENG--</v>
      </c>
      <c r="C183" s="135"/>
      <c r="D183" s="135"/>
      <c r="E183" s="380"/>
      <c r="F183" s="381"/>
      <c r="G183" s="382"/>
      <c r="H183" s="383" t="s">
        <v>367</v>
      </c>
      <c r="I183" s="163"/>
      <c r="J183" s="384"/>
      <c r="K183" s="384"/>
      <c r="L183" s="385"/>
    </row>
    <row r="184" spans="1:12" s="232" customFormat="1" ht="28.5" customHeight="1">
      <c r="A184" s="85">
        <v>135</v>
      </c>
      <c r="B184" s="231" t="str">
        <f>CONCATENATE(H184,"-",L184)</f>
        <v>UZUN-</v>
      </c>
      <c r="C184" s="135"/>
      <c r="D184" s="135"/>
      <c r="E184" s="380"/>
      <c r="F184" s="381"/>
      <c r="G184" s="382"/>
      <c r="H184" s="383" t="s">
        <v>59</v>
      </c>
      <c r="I184" s="163"/>
      <c r="J184" s="384"/>
      <c r="K184" s="384"/>
      <c r="L184" s="385"/>
    </row>
    <row r="185" spans="1:12" s="232" customFormat="1" ht="28.5" customHeight="1">
      <c r="A185" s="85">
        <v>136</v>
      </c>
      <c r="B185" s="231" t="str">
        <f aca="true" t="shared" si="19" ref="B185:B191">CONCATENATE(H185,"-",L185)</f>
        <v>ÜÇADIM-</v>
      </c>
      <c r="C185" s="135"/>
      <c r="D185" s="135"/>
      <c r="E185" s="380"/>
      <c r="F185" s="381"/>
      <c r="G185" s="382"/>
      <c r="H185" s="383" t="s">
        <v>246</v>
      </c>
      <c r="I185" s="163"/>
      <c r="J185" s="384"/>
      <c r="K185" s="384"/>
      <c r="L185" s="385"/>
    </row>
    <row r="186" spans="1:12" s="232" customFormat="1" ht="28.5" customHeight="1">
      <c r="A186" s="85">
        <v>137</v>
      </c>
      <c r="B186" s="231" t="str">
        <f t="shared" si="19"/>
        <v>YÜKSEK-</v>
      </c>
      <c r="C186" s="135"/>
      <c r="D186" s="135"/>
      <c r="E186" s="380"/>
      <c r="F186" s="381"/>
      <c r="G186" s="382"/>
      <c r="H186" s="383" t="s">
        <v>60</v>
      </c>
      <c r="I186" s="163"/>
      <c r="J186" s="384"/>
      <c r="K186" s="384"/>
      <c r="L186" s="385"/>
    </row>
    <row r="187" spans="1:12" s="232" customFormat="1" ht="28.5" customHeight="1">
      <c r="A187" s="85">
        <v>138</v>
      </c>
      <c r="B187" s="231" t="str">
        <f t="shared" si="19"/>
        <v>SIRIK-</v>
      </c>
      <c r="C187" s="135"/>
      <c r="D187" s="135"/>
      <c r="E187" s="380"/>
      <c r="F187" s="381"/>
      <c r="G187" s="382"/>
      <c r="H187" s="383" t="s">
        <v>247</v>
      </c>
      <c r="I187" s="163"/>
      <c r="J187" s="384"/>
      <c r="K187" s="384"/>
      <c r="L187" s="385"/>
    </row>
    <row r="188" spans="1:12" s="232" customFormat="1" ht="28.5" customHeight="1">
      <c r="A188" s="85">
        <v>139</v>
      </c>
      <c r="B188" s="231" t="str">
        <f t="shared" si="19"/>
        <v>DİSK-</v>
      </c>
      <c r="C188" s="135"/>
      <c r="D188" s="135"/>
      <c r="E188" s="380"/>
      <c r="F188" s="381"/>
      <c r="G188" s="382"/>
      <c r="H188" s="383" t="s">
        <v>207</v>
      </c>
      <c r="I188" s="163"/>
      <c r="J188" s="384"/>
      <c r="K188" s="384"/>
      <c r="L188" s="385"/>
    </row>
    <row r="189" spans="1:12" s="232" customFormat="1" ht="28.5" customHeight="1">
      <c r="A189" s="85">
        <v>140</v>
      </c>
      <c r="B189" s="231" t="str">
        <f t="shared" si="19"/>
        <v>CİRİT-</v>
      </c>
      <c r="C189" s="135"/>
      <c r="D189" s="135"/>
      <c r="E189" s="380"/>
      <c r="F189" s="381"/>
      <c r="G189" s="382"/>
      <c r="H189" s="383" t="s">
        <v>208</v>
      </c>
      <c r="I189" s="163"/>
      <c r="J189" s="384"/>
      <c r="K189" s="384"/>
      <c r="L189" s="385"/>
    </row>
    <row r="190" spans="1:12" s="232" customFormat="1" ht="28.5" customHeight="1">
      <c r="A190" s="85"/>
      <c r="B190" s="231" t="str">
        <f t="shared" si="19"/>
        <v>GÜLLE-</v>
      </c>
      <c r="C190" s="135"/>
      <c r="D190" s="135"/>
      <c r="E190" s="380"/>
      <c r="F190" s="381"/>
      <c r="G190" s="382"/>
      <c r="H190" s="383" t="s">
        <v>206</v>
      </c>
      <c r="I190" s="163"/>
      <c r="J190" s="384"/>
      <c r="K190" s="384"/>
      <c r="L190" s="385"/>
    </row>
    <row r="191" spans="1:12" s="232" customFormat="1" ht="28.5" customHeight="1">
      <c r="A191" s="85"/>
      <c r="B191" s="231" t="str">
        <f t="shared" si="19"/>
        <v>ÇEKİÇ-</v>
      </c>
      <c r="C191" s="135"/>
      <c r="D191" s="135"/>
      <c r="E191" s="380"/>
      <c r="F191" s="381"/>
      <c r="G191" s="382"/>
      <c r="H191" s="383" t="s">
        <v>368</v>
      </c>
      <c r="I191" s="163"/>
      <c r="J191" s="384"/>
      <c r="K191" s="384"/>
      <c r="L191" s="385"/>
    </row>
    <row r="192" spans="1:12" s="232" customFormat="1" ht="81.75" customHeight="1">
      <c r="A192" s="85">
        <v>142</v>
      </c>
      <c r="B192" s="231" t="str">
        <f aca="true" t="shared" si="20" ref="B192:B202">CONCATENATE(H192,"-",J192,"-",K192)</f>
        <v>4X100M--</v>
      </c>
      <c r="C192" s="135"/>
      <c r="D192" s="135"/>
      <c r="E192" s="380"/>
      <c r="F192" s="381"/>
      <c r="G192" s="382"/>
      <c r="H192" s="383" t="s">
        <v>369</v>
      </c>
      <c r="I192" s="163"/>
      <c r="J192" s="384"/>
      <c r="K192" s="384"/>
      <c r="L192" s="385"/>
    </row>
    <row r="193" spans="1:12" s="232" customFormat="1" ht="78.75" customHeight="1">
      <c r="A193" s="85">
        <v>143</v>
      </c>
      <c r="B193" s="231" t="str">
        <f t="shared" si="20"/>
        <v>4X400M--</v>
      </c>
      <c r="C193" s="135"/>
      <c r="D193" s="135"/>
      <c r="E193" s="380"/>
      <c r="F193" s="381"/>
      <c r="G193" s="382"/>
      <c r="H193" s="383" t="s">
        <v>370</v>
      </c>
      <c r="I193" s="163"/>
      <c r="J193" s="384"/>
      <c r="K193" s="384"/>
      <c r="L193" s="385"/>
    </row>
    <row r="194" spans="1:12" s="232" customFormat="1" ht="27.75" customHeight="1">
      <c r="A194" s="85">
        <v>144</v>
      </c>
      <c r="B194" s="231" t="str">
        <f t="shared" si="20"/>
        <v>100M.ENG--</v>
      </c>
      <c r="C194" s="195"/>
      <c r="D194" s="195"/>
      <c r="E194" s="196"/>
      <c r="F194" s="197"/>
      <c r="G194" s="202"/>
      <c r="H194" s="198" t="s">
        <v>203</v>
      </c>
      <c r="I194" s="199"/>
      <c r="J194" s="200"/>
      <c r="K194" s="200"/>
      <c r="L194" s="201"/>
    </row>
    <row r="195" spans="1:12" s="232" customFormat="1" ht="27.75" customHeight="1">
      <c r="A195" s="85">
        <v>145</v>
      </c>
      <c r="B195" s="231" t="str">
        <f t="shared" si="20"/>
        <v>100M--</v>
      </c>
      <c r="C195" s="195"/>
      <c r="D195" s="195"/>
      <c r="E195" s="196"/>
      <c r="F195" s="197"/>
      <c r="G195" s="202"/>
      <c r="H195" s="198" t="s">
        <v>105</v>
      </c>
      <c r="I195" s="199"/>
      <c r="J195" s="200"/>
      <c r="K195" s="200"/>
      <c r="L195" s="201"/>
    </row>
    <row r="196" spans="1:12" s="232" customFormat="1" ht="27.75" customHeight="1">
      <c r="A196" s="85">
        <v>146</v>
      </c>
      <c r="B196" s="231" t="str">
        <f t="shared" si="20"/>
        <v>200M--</v>
      </c>
      <c r="C196" s="195"/>
      <c r="D196" s="195"/>
      <c r="E196" s="196"/>
      <c r="F196" s="197"/>
      <c r="G196" s="202"/>
      <c r="H196" s="198" t="s">
        <v>244</v>
      </c>
      <c r="I196" s="199"/>
      <c r="J196" s="200"/>
      <c r="K196" s="200"/>
      <c r="L196" s="201"/>
    </row>
    <row r="197" spans="1:12" s="232" customFormat="1" ht="27.75" customHeight="1">
      <c r="A197" s="85"/>
      <c r="B197" s="231" t="str">
        <f t="shared" si="20"/>
        <v>400M--</v>
      </c>
      <c r="C197" s="195"/>
      <c r="D197" s="195"/>
      <c r="E197" s="196"/>
      <c r="F197" s="197"/>
      <c r="G197" s="202"/>
      <c r="H197" s="198" t="s">
        <v>245</v>
      </c>
      <c r="I197" s="199"/>
      <c r="J197" s="200"/>
      <c r="K197" s="200"/>
      <c r="L197" s="201"/>
    </row>
    <row r="198" spans="1:12" s="232" customFormat="1" ht="27.75" customHeight="1">
      <c r="A198" s="85">
        <v>146</v>
      </c>
      <c r="B198" s="231" t="str">
        <f t="shared" si="20"/>
        <v>400M.ENG--</v>
      </c>
      <c r="C198" s="195"/>
      <c r="D198" s="195"/>
      <c r="E198" s="196"/>
      <c r="F198" s="197"/>
      <c r="G198" s="202"/>
      <c r="H198" s="198" t="s">
        <v>365</v>
      </c>
      <c r="I198" s="199"/>
      <c r="J198" s="200"/>
      <c r="K198" s="200"/>
      <c r="L198" s="201"/>
    </row>
    <row r="199" spans="1:12" s="232" customFormat="1" ht="27.75" customHeight="1">
      <c r="A199" s="85">
        <v>147</v>
      </c>
      <c r="B199" s="231" t="str">
        <f t="shared" si="20"/>
        <v>800M--</v>
      </c>
      <c r="C199" s="195"/>
      <c r="D199" s="195"/>
      <c r="E199" s="196"/>
      <c r="F199" s="197"/>
      <c r="G199" s="202"/>
      <c r="H199" s="198" t="s">
        <v>96</v>
      </c>
      <c r="I199" s="199"/>
      <c r="J199" s="200"/>
      <c r="K199" s="200"/>
      <c r="L199" s="201"/>
    </row>
    <row r="200" spans="1:12" s="232" customFormat="1" ht="27.75" customHeight="1">
      <c r="A200" s="85">
        <v>148</v>
      </c>
      <c r="B200" s="231" t="str">
        <f t="shared" si="20"/>
        <v>1500M--</v>
      </c>
      <c r="C200" s="195"/>
      <c r="D200" s="195"/>
      <c r="E200" s="196"/>
      <c r="F200" s="197"/>
      <c r="G200" s="202"/>
      <c r="H200" s="198" t="s">
        <v>204</v>
      </c>
      <c r="I200" s="199"/>
      <c r="J200" s="200"/>
      <c r="K200" s="200"/>
      <c r="L200" s="201"/>
    </row>
    <row r="201" spans="1:12" s="232" customFormat="1" ht="27.75" customHeight="1">
      <c r="A201" s="85">
        <v>149</v>
      </c>
      <c r="B201" s="231" t="str">
        <f t="shared" si="20"/>
        <v>3000M--</v>
      </c>
      <c r="C201" s="195"/>
      <c r="D201" s="195"/>
      <c r="E201" s="196"/>
      <c r="F201" s="197"/>
      <c r="G201" s="202"/>
      <c r="H201" s="198" t="s">
        <v>366</v>
      </c>
      <c r="I201" s="199"/>
      <c r="J201" s="200"/>
      <c r="K201" s="200"/>
      <c r="L201" s="201"/>
    </row>
    <row r="202" spans="1:12" s="232" customFormat="1" ht="27.75" customHeight="1">
      <c r="A202" s="85">
        <v>150</v>
      </c>
      <c r="B202" s="231" t="str">
        <f t="shared" si="20"/>
        <v>3000M.ENG--</v>
      </c>
      <c r="C202" s="195"/>
      <c r="D202" s="195"/>
      <c r="E202" s="196"/>
      <c r="F202" s="197"/>
      <c r="G202" s="202"/>
      <c r="H202" s="198" t="s">
        <v>367</v>
      </c>
      <c r="I202" s="199"/>
      <c r="J202" s="200"/>
      <c r="K202" s="200"/>
      <c r="L202" s="201"/>
    </row>
    <row r="203" spans="1:12" s="232" customFormat="1" ht="27.75" customHeight="1">
      <c r="A203" s="85"/>
      <c r="B203" s="231" t="str">
        <f>CONCATENATE(H203,"-",L203)</f>
        <v>UZUN-</v>
      </c>
      <c r="C203" s="195"/>
      <c r="D203" s="195"/>
      <c r="E203" s="196"/>
      <c r="F203" s="197"/>
      <c r="G203" s="202"/>
      <c r="H203" s="198" t="s">
        <v>59</v>
      </c>
      <c r="I203" s="199"/>
      <c r="J203" s="200"/>
      <c r="K203" s="200"/>
      <c r="L203" s="201"/>
    </row>
    <row r="204" spans="1:12" s="232" customFormat="1" ht="27.75" customHeight="1">
      <c r="A204" s="85"/>
      <c r="B204" s="231" t="str">
        <f aca="true" t="shared" si="21" ref="B204:B210">CONCATENATE(H204,"-",L204)</f>
        <v>ÜÇADIM-</v>
      </c>
      <c r="C204" s="195"/>
      <c r="D204" s="195"/>
      <c r="E204" s="196"/>
      <c r="F204" s="197"/>
      <c r="G204" s="202"/>
      <c r="H204" s="198" t="s">
        <v>246</v>
      </c>
      <c r="I204" s="199"/>
      <c r="J204" s="200"/>
      <c r="K204" s="200"/>
      <c r="L204" s="201"/>
    </row>
    <row r="205" spans="1:12" s="232" customFormat="1" ht="27.75" customHeight="1">
      <c r="A205" s="85">
        <v>151</v>
      </c>
      <c r="B205" s="231" t="str">
        <f t="shared" si="21"/>
        <v>YÜKSEK-</v>
      </c>
      <c r="C205" s="195"/>
      <c r="D205" s="195"/>
      <c r="E205" s="196"/>
      <c r="F205" s="197"/>
      <c r="G205" s="202"/>
      <c r="H205" s="198" t="s">
        <v>60</v>
      </c>
      <c r="I205" s="199"/>
      <c r="J205" s="200"/>
      <c r="K205" s="200"/>
      <c r="L205" s="201"/>
    </row>
    <row r="206" spans="1:12" s="232" customFormat="1" ht="27.75" customHeight="1">
      <c r="A206" s="85">
        <v>152</v>
      </c>
      <c r="B206" s="231" t="str">
        <f t="shared" si="21"/>
        <v>SIRIK-</v>
      </c>
      <c r="C206" s="195"/>
      <c r="D206" s="195"/>
      <c r="E206" s="196"/>
      <c r="F206" s="197"/>
      <c r="G206" s="202"/>
      <c r="H206" s="198" t="s">
        <v>247</v>
      </c>
      <c r="I206" s="199"/>
      <c r="J206" s="200"/>
      <c r="K206" s="200"/>
      <c r="L206" s="201"/>
    </row>
    <row r="207" spans="1:12" s="232" customFormat="1" ht="27.75" customHeight="1">
      <c r="A207" s="85">
        <v>153</v>
      </c>
      <c r="B207" s="231" t="str">
        <f t="shared" si="21"/>
        <v>DİSK-</v>
      </c>
      <c r="C207" s="195"/>
      <c r="D207" s="195"/>
      <c r="E207" s="196"/>
      <c r="F207" s="197"/>
      <c r="G207" s="202"/>
      <c r="H207" s="198" t="s">
        <v>207</v>
      </c>
      <c r="I207" s="199"/>
      <c r="J207" s="200"/>
      <c r="K207" s="200"/>
      <c r="L207" s="201"/>
    </row>
    <row r="208" spans="1:12" s="140" customFormat="1" ht="27.75" customHeight="1">
      <c r="A208" s="85">
        <v>154</v>
      </c>
      <c r="B208" s="231" t="str">
        <f t="shared" si="21"/>
        <v>CİRİT-</v>
      </c>
      <c r="C208" s="195"/>
      <c r="D208" s="195"/>
      <c r="E208" s="196"/>
      <c r="F208" s="197"/>
      <c r="G208" s="202"/>
      <c r="H208" s="198" t="s">
        <v>208</v>
      </c>
      <c r="I208" s="199"/>
      <c r="J208" s="200"/>
      <c r="K208" s="200"/>
      <c r="L208" s="201"/>
    </row>
    <row r="209" spans="1:12" s="140" customFormat="1" ht="27.75" customHeight="1">
      <c r="A209" s="85">
        <v>155</v>
      </c>
      <c r="B209" s="231" t="str">
        <f t="shared" si="21"/>
        <v>GÜLLE-</v>
      </c>
      <c r="C209" s="195"/>
      <c r="D209" s="195"/>
      <c r="E209" s="196"/>
      <c r="F209" s="197"/>
      <c r="G209" s="202"/>
      <c r="H209" s="198" t="s">
        <v>206</v>
      </c>
      <c r="I209" s="199"/>
      <c r="J209" s="200"/>
      <c r="K209" s="200"/>
      <c r="L209" s="201"/>
    </row>
    <row r="210" spans="1:12" s="140" customFormat="1" ht="27.75" customHeight="1">
      <c r="A210" s="85">
        <v>156</v>
      </c>
      <c r="B210" s="231" t="str">
        <f t="shared" si="21"/>
        <v>ÇEKİÇ-</v>
      </c>
      <c r="C210" s="195"/>
      <c r="D210" s="195"/>
      <c r="E210" s="196"/>
      <c r="F210" s="197"/>
      <c r="G210" s="202"/>
      <c r="H210" s="198" t="s">
        <v>368</v>
      </c>
      <c r="I210" s="199"/>
      <c r="J210" s="200"/>
      <c r="K210" s="200"/>
      <c r="L210" s="201"/>
    </row>
    <row r="211" spans="1:12" s="140" customFormat="1" ht="69.75" customHeight="1">
      <c r="A211" s="85">
        <v>158</v>
      </c>
      <c r="B211" s="370" t="str">
        <f aca="true" t="shared" si="22" ref="B211:B221">CONCATENATE(H211,"-",J211,"-",K211)</f>
        <v>4X100M--</v>
      </c>
      <c r="C211" s="362"/>
      <c r="D211" s="362"/>
      <c r="E211" s="363"/>
      <c r="F211" s="364"/>
      <c r="G211" s="365"/>
      <c r="H211" s="366" t="s">
        <v>369</v>
      </c>
      <c r="I211" s="367"/>
      <c r="J211" s="368"/>
      <c r="K211" s="368"/>
      <c r="L211" s="369"/>
    </row>
    <row r="212" spans="1:12" s="140" customFormat="1" ht="72.75" customHeight="1" thickBot="1">
      <c r="A212" s="85">
        <v>159</v>
      </c>
      <c r="B212" s="242" t="str">
        <f t="shared" si="22"/>
        <v>4X400M--</v>
      </c>
      <c r="C212" s="233"/>
      <c r="D212" s="233"/>
      <c r="E212" s="234"/>
      <c r="F212" s="235"/>
      <c r="G212" s="236"/>
      <c r="H212" s="237" t="s">
        <v>370</v>
      </c>
      <c r="I212" s="238"/>
      <c r="J212" s="239"/>
      <c r="K212" s="239"/>
      <c r="L212" s="240"/>
    </row>
    <row r="213" spans="1:12" s="140" customFormat="1" ht="28.5" customHeight="1">
      <c r="A213" s="85">
        <v>160</v>
      </c>
      <c r="B213" s="241" t="str">
        <f t="shared" si="22"/>
        <v>100M.ENG--</v>
      </c>
      <c r="C213" s="372"/>
      <c r="D213" s="372"/>
      <c r="E213" s="373"/>
      <c r="F213" s="374"/>
      <c r="G213" s="375"/>
      <c r="H213" s="376" t="s">
        <v>203</v>
      </c>
      <c r="I213" s="377"/>
      <c r="J213" s="378"/>
      <c r="K213" s="378"/>
      <c r="L213" s="379"/>
    </row>
    <row r="214" spans="1:12" s="140" customFormat="1" ht="28.5" customHeight="1">
      <c r="A214" s="85">
        <v>161</v>
      </c>
      <c r="B214" s="231" t="str">
        <f t="shared" si="22"/>
        <v>100M--</v>
      </c>
      <c r="C214" s="135"/>
      <c r="D214" s="135"/>
      <c r="E214" s="380"/>
      <c r="F214" s="381"/>
      <c r="G214" s="382"/>
      <c r="H214" s="383" t="s">
        <v>105</v>
      </c>
      <c r="I214" s="163"/>
      <c r="J214" s="384"/>
      <c r="K214" s="384"/>
      <c r="L214" s="385"/>
    </row>
    <row r="215" spans="1:12" s="140" customFormat="1" ht="28.5" customHeight="1">
      <c r="A215" s="85">
        <v>162</v>
      </c>
      <c r="B215" s="231" t="str">
        <f t="shared" si="22"/>
        <v>200M--</v>
      </c>
      <c r="C215" s="135"/>
      <c r="D215" s="135"/>
      <c r="E215" s="380"/>
      <c r="F215" s="381"/>
      <c r="G215" s="382"/>
      <c r="H215" s="383" t="s">
        <v>244</v>
      </c>
      <c r="I215" s="163"/>
      <c r="J215" s="384"/>
      <c r="K215" s="384"/>
      <c r="L215" s="385"/>
    </row>
    <row r="216" spans="1:12" s="140" customFormat="1" ht="28.5" customHeight="1">
      <c r="A216" s="85">
        <v>163</v>
      </c>
      <c r="B216" s="231" t="str">
        <f t="shared" si="22"/>
        <v>400M--</v>
      </c>
      <c r="C216" s="135"/>
      <c r="D216" s="135"/>
      <c r="E216" s="380"/>
      <c r="F216" s="381"/>
      <c r="G216" s="382"/>
      <c r="H216" s="383" t="s">
        <v>245</v>
      </c>
      <c r="I216" s="163"/>
      <c r="J216" s="384"/>
      <c r="K216" s="384"/>
      <c r="L216" s="385"/>
    </row>
    <row r="217" spans="1:12" s="140" customFormat="1" ht="28.5" customHeight="1">
      <c r="A217" s="85">
        <v>164</v>
      </c>
      <c r="B217" s="231" t="str">
        <f t="shared" si="22"/>
        <v>400M.ENG--</v>
      </c>
      <c r="C217" s="135"/>
      <c r="D217" s="135"/>
      <c r="E217" s="380"/>
      <c r="F217" s="381"/>
      <c r="G217" s="382"/>
      <c r="H217" s="383" t="s">
        <v>365</v>
      </c>
      <c r="I217" s="163"/>
      <c r="J217" s="384"/>
      <c r="K217" s="384"/>
      <c r="L217" s="385"/>
    </row>
    <row r="218" spans="1:12" s="140" customFormat="1" ht="28.5" customHeight="1">
      <c r="A218" s="85">
        <v>165</v>
      </c>
      <c r="B218" s="231" t="str">
        <f t="shared" si="22"/>
        <v>800M--</v>
      </c>
      <c r="C218" s="135"/>
      <c r="D218" s="135"/>
      <c r="E218" s="380"/>
      <c r="F218" s="381"/>
      <c r="G218" s="382"/>
      <c r="H218" s="383" t="s">
        <v>96</v>
      </c>
      <c r="I218" s="163"/>
      <c r="J218" s="384"/>
      <c r="K218" s="384"/>
      <c r="L218" s="385"/>
    </row>
    <row r="219" spans="1:12" s="140" customFormat="1" ht="28.5" customHeight="1">
      <c r="A219" s="85">
        <v>166</v>
      </c>
      <c r="B219" s="231" t="str">
        <f t="shared" si="22"/>
        <v>1500M--</v>
      </c>
      <c r="C219" s="135"/>
      <c r="D219" s="135"/>
      <c r="E219" s="380"/>
      <c r="F219" s="381"/>
      <c r="G219" s="382"/>
      <c r="H219" s="383" t="s">
        <v>204</v>
      </c>
      <c r="I219" s="163"/>
      <c r="J219" s="384"/>
      <c r="K219" s="384"/>
      <c r="L219" s="385"/>
    </row>
    <row r="220" spans="1:12" s="140" customFormat="1" ht="28.5" customHeight="1">
      <c r="A220" s="85">
        <v>167</v>
      </c>
      <c r="B220" s="231" t="str">
        <f t="shared" si="22"/>
        <v>3000M--</v>
      </c>
      <c r="C220" s="135"/>
      <c r="D220" s="135"/>
      <c r="E220" s="380"/>
      <c r="F220" s="381"/>
      <c r="G220" s="382"/>
      <c r="H220" s="383" t="s">
        <v>366</v>
      </c>
      <c r="I220" s="163"/>
      <c r="J220" s="384"/>
      <c r="K220" s="384"/>
      <c r="L220" s="385"/>
    </row>
    <row r="221" spans="1:12" s="140" customFormat="1" ht="28.5" customHeight="1">
      <c r="A221" s="85">
        <v>168</v>
      </c>
      <c r="B221" s="231" t="str">
        <f t="shared" si="22"/>
        <v>3000M.ENG--</v>
      </c>
      <c r="C221" s="135"/>
      <c r="D221" s="135"/>
      <c r="E221" s="380"/>
      <c r="F221" s="381"/>
      <c r="G221" s="382"/>
      <c r="H221" s="383" t="s">
        <v>367</v>
      </c>
      <c r="I221" s="163"/>
      <c r="J221" s="384"/>
      <c r="K221" s="384"/>
      <c r="L221" s="385"/>
    </row>
    <row r="222" spans="1:12" s="140" customFormat="1" ht="28.5" customHeight="1">
      <c r="A222" s="85">
        <v>169</v>
      </c>
      <c r="B222" s="231" t="str">
        <f>CONCATENATE(H222,"-",L222)</f>
        <v>UZUN-</v>
      </c>
      <c r="C222" s="135"/>
      <c r="D222" s="135"/>
      <c r="E222" s="380"/>
      <c r="F222" s="381"/>
      <c r="G222" s="382"/>
      <c r="H222" s="383" t="s">
        <v>59</v>
      </c>
      <c r="I222" s="163"/>
      <c r="J222" s="384"/>
      <c r="K222" s="384"/>
      <c r="L222" s="385"/>
    </row>
    <row r="223" spans="1:12" s="140" customFormat="1" ht="28.5" customHeight="1">
      <c r="A223" s="85">
        <v>170</v>
      </c>
      <c r="B223" s="231" t="str">
        <f aca="true" t="shared" si="23" ref="B223:B229">CONCATENATE(H223,"-",L223)</f>
        <v>ÜÇADIM-</v>
      </c>
      <c r="C223" s="135"/>
      <c r="D223" s="135"/>
      <c r="E223" s="380"/>
      <c r="F223" s="381"/>
      <c r="G223" s="382"/>
      <c r="H223" s="383" t="s">
        <v>246</v>
      </c>
      <c r="I223" s="163"/>
      <c r="J223" s="384"/>
      <c r="K223" s="384"/>
      <c r="L223" s="385"/>
    </row>
    <row r="224" spans="1:12" s="140" customFormat="1" ht="28.5" customHeight="1">
      <c r="A224" s="85">
        <v>171</v>
      </c>
      <c r="B224" s="231" t="str">
        <f t="shared" si="23"/>
        <v>YÜKSEK-</v>
      </c>
      <c r="C224" s="135"/>
      <c r="D224" s="135"/>
      <c r="E224" s="380"/>
      <c r="F224" s="381"/>
      <c r="G224" s="382"/>
      <c r="H224" s="383" t="s">
        <v>60</v>
      </c>
      <c r="I224" s="163"/>
      <c r="J224" s="384"/>
      <c r="K224" s="384"/>
      <c r="L224" s="385"/>
    </row>
    <row r="225" spans="1:12" s="140" customFormat="1" ht="28.5" customHeight="1">
      <c r="A225" s="85">
        <v>172</v>
      </c>
      <c r="B225" s="231" t="str">
        <f t="shared" si="23"/>
        <v>SIRIK-</v>
      </c>
      <c r="C225" s="135"/>
      <c r="D225" s="135"/>
      <c r="E225" s="380"/>
      <c r="F225" s="381"/>
      <c r="G225" s="382"/>
      <c r="H225" s="383" t="s">
        <v>247</v>
      </c>
      <c r="I225" s="163"/>
      <c r="J225" s="384"/>
      <c r="K225" s="384"/>
      <c r="L225" s="385"/>
    </row>
    <row r="226" spans="1:12" s="140" customFormat="1" ht="28.5" customHeight="1">
      <c r="A226" s="85">
        <v>173</v>
      </c>
      <c r="B226" s="231" t="str">
        <f t="shared" si="23"/>
        <v>DİSK-</v>
      </c>
      <c r="C226" s="135"/>
      <c r="D226" s="135"/>
      <c r="E226" s="380"/>
      <c r="F226" s="381"/>
      <c r="G226" s="382"/>
      <c r="H226" s="383" t="s">
        <v>207</v>
      </c>
      <c r="I226" s="163"/>
      <c r="J226" s="384"/>
      <c r="K226" s="384"/>
      <c r="L226" s="385"/>
    </row>
    <row r="227" spans="1:12" s="140" customFormat="1" ht="28.5" customHeight="1">
      <c r="A227" s="85">
        <v>174</v>
      </c>
      <c r="B227" s="231" t="str">
        <f t="shared" si="23"/>
        <v>CİRİT-</v>
      </c>
      <c r="C227" s="135"/>
      <c r="D227" s="135"/>
      <c r="E227" s="380"/>
      <c r="F227" s="381"/>
      <c r="G227" s="382"/>
      <c r="H227" s="383" t="s">
        <v>208</v>
      </c>
      <c r="I227" s="163"/>
      <c r="J227" s="384"/>
      <c r="K227" s="384"/>
      <c r="L227" s="385"/>
    </row>
    <row r="228" spans="1:12" s="140" customFormat="1" ht="28.5" customHeight="1">
      <c r="A228" s="85">
        <v>175</v>
      </c>
      <c r="B228" s="231" t="str">
        <f t="shared" si="23"/>
        <v>GÜLLE-</v>
      </c>
      <c r="C228" s="135"/>
      <c r="D228" s="135"/>
      <c r="E228" s="380"/>
      <c r="F228" s="381"/>
      <c r="G228" s="382"/>
      <c r="H228" s="383" t="s">
        <v>206</v>
      </c>
      <c r="I228" s="163"/>
      <c r="J228" s="384"/>
      <c r="K228" s="384"/>
      <c r="L228" s="385"/>
    </row>
    <row r="229" spans="1:12" s="140" customFormat="1" ht="28.5" customHeight="1">
      <c r="A229" s="85">
        <v>176</v>
      </c>
      <c r="B229" s="231" t="str">
        <f t="shared" si="23"/>
        <v>ÇEKİÇ-</v>
      </c>
      <c r="C229" s="135"/>
      <c r="D229" s="135"/>
      <c r="E229" s="380"/>
      <c r="F229" s="381"/>
      <c r="G229" s="382"/>
      <c r="H229" s="383" t="s">
        <v>368</v>
      </c>
      <c r="I229" s="163"/>
      <c r="J229" s="384"/>
      <c r="K229" s="384"/>
      <c r="L229" s="385"/>
    </row>
    <row r="230" spans="1:12" s="140" customFormat="1" ht="69" customHeight="1">
      <c r="A230" s="85">
        <v>178</v>
      </c>
      <c r="B230" s="231" t="str">
        <f aca="true" t="shared" si="24" ref="B230:B240">CONCATENATE(H230,"-",J230,"-",K230)</f>
        <v>4X100M--</v>
      </c>
      <c r="C230" s="135"/>
      <c r="D230" s="135"/>
      <c r="E230" s="380"/>
      <c r="F230" s="381"/>
      <c r="G230" s="382"/>
      <c r="H230" s="383" t="s">
        <v>369</v>
      </c>
      <c r="I230" s="163"/>
      <c r="J230" s="384"/>
      <c r="K230" s="384"/>
      <c r="L230" s="385"/>
    </row>
    <row r="231" spans="1:12" s="140" customFormat="1" ht="72" customHeight="1">
      <c r="A231" s="85">
        <v>179</v>
      </c>
      <c r="B231" s="231" t="str">
        <f t="shared" si="24"/>
        <v>4X400M--</v>
      </c>
      <c r="C231" s="135"/>
      <c r="D231" s="135"/>
      <c r="E231" s="380"/>
      <c r="F231" s="381"/>
      <c r="G231" s="382"/>
      <c r="H231" s="383" t="s">
        <v>370</v>
      </c>
      <c r="I231" s="163"/>
      <c r="J231" s="384"/>
      <c r="K231" s="384"/>
      <c r="L231" s="385"/>
    </row>
    <row r="232" spans="1:12" s="140" customFormat="1" ht="28.5" customHeight="1">
      <c r="A232" s="85">
        <v>180</v>
      </c>
      <c r="B232" s="231" t="str">
        <f t="shared" si="24"/>
        <v>100M.ENG--</v>
      </c>
      <c r="C232" s="195"/>
      <c r="D232" s="195"/>
      <c r="E232" s="196"/>
      <c r="F232" s="197"/>
      <c r="G232" s="202"/>
      <c r="H232" s="198" t="s">
        <v>203</v>
      </c>
      <c r="I232" s="199"/>
      <c r="J232" s="200"/>
      <c r="K232" s="200"/>
      <c r="L232" s="201"/>
    </row>
    <row r="233" spans="1:12" s="140" customFormat="1" ht="28.5" customHeight="1">
      <c r="A233" s="85">
        <v>181</v>
      </c>
      <c r="B233" s="231" t="str">
        <f t="shared" si="24"/>
        <v>100M--</v>
      </c>
      <c r="C233" s="195"/>
      <c r="D233" s="195"/>
      <c r="E233" s="196"/>
      <c r="F233" s="197"/>
      <c r="G233" s="202"/>
      <c r="H233" s="198" t="s">
        <v>105</v>
      </c>
      <c r="I233" s="199"/>
      <c r="J233" s="200"/>
      <c r="K233" s="200"/>
      <c r="L233" s="201"/>
    </row>
    <row r="234" spans="1:12" s="140" customFormat="1" ht="28.5" customHeight="1">
      <c r="A234" s="85">
        <v>182</v>
      </c>
      <c r="B234" s="231" t="str">
        <f t="shared" si="24"/>
        <v>200M--</v>
      </c>
      <c r="C234" s="195"/>
      <c r="D234" s="195"/>
      <c r="E234" s="196"/>
      <c r="F234" s="197"/>
      <c r="G234" s="202"/>
      <c r="H234" s="198" t="s">
        <v>244</v>
      </c>
      <c r="I234" s="199"/>
      <c r="J234" s="200"/>
      <c r="K234" s="200"/>
      <c r="L234" s="201"/>
    </row>
    <row r="235" spans="1:12" s="140" customFormat="1" ht="28.5" customHeight="1">
      <c r="A235" s="85">
        <v>183</v>
      </c>
      <c r="B235" s="231" t="str">
        <f t="shared" si="24"/>
        <v>400M--</v>
      </c>
      <c r="C235" s="195"/>
      <c r="D235" s="195"/>
      <c r="E235" s="196"/>
      <c r="F235" s="197"/>
      <c r="G235" s="202"/>
      <c r="H235" s="198" t="s">
        <v>245</v>
      </c>
      <c r="I235" s="199"/>
      <c r="J235" s="200"/>
      <c r="K235" s="200"/>
      <c r="L235" s="201"/>
    </row>
    <row r="236" spans="1:12" s="140" customFormat="1" ht="28.5" customHeight="1">
      <c r="A236" s="85">
        <v>184</v>
      </c>
      <c r="B236" s="231" t="str">
        <f t="shared" si="24"/>
        <v>400M.ENG--</v>
      </c>
      <c r="C236" s="195"/>
      <c r="D236" s="195"/>
      <c r="E236" s="196"/>
      <c r="F236" s="197"/>
      <c r="G236" s="202"/>
      <c r="H236" s="198" t="s">
        <v>365</v>
      </c>
      <c r="I236" s="199"/>
      <c r="J236" s="200"/>
      <c r="K236" s="200"/>
      <c r="L236" s="201"/>
    </row>
    <row r="237" spans="1:12" s="140" customFormat="1" ht="28.5" customHeight="1">
      <c r="A237" s="85">
        <v>185</v>
      </c>
      <c r="B237" s="231" t="str">
        <f t="shared" si="24"/>
        <v>800M--</v>
      </c>
      <c r="C237" s="195"/>
      <c r="D237" s="195"/>
      <c r="E237" s="196"/>
      <c r="F237" s="197"/>
      <c r="G237" s="202"/>
      <c r="H237" s="198" t="s">
        <v>96</v>
      </c>
      <c r="I237" s="199"/>
      <c r="J237" s="200"/>
      <c r="K237" s="200"/>
      <c r="L237" s="201"/>
    </row>
    <row r="238" spans="1:12" s="140" customFormat="1" ht="28.5" customHeight="1">
      <c r="A238" s="85">
        <v>186</v>
      </c>
      <c r="B238" s="231" t="str">
        <f t="shared" si="24"/>
        <v>1500M--</v>
      </c>
      <c r="C238" s="195"/>
      <c r="D238" s="195"/>
      <c r="E238" s="196"/>
      <c r="F238" s="197"/>
      <c r="G238" s="202"/>
      <c r="H238" s="198" t="s">
        <v>204</v>
      </c>
      <c r="I238" s="199"/>
      <c r="J238" s="200"/>
      <c r="K238" s="200"/>
      <c r="L238" s="201"/>
    </row>
    <row r="239" spans="1:12" s="140" customFormat="1" ht="28.5" customHeight="1">
      <c r="A239" s="85">
        <v>187</v>
      </c>
      <c r="B239" s="231" t="str">
        <f t="shared" si="24"/>
        <v>3000M--</v>
      </c>
      <c r="C239" s="195"/>
      <c r="D239" s="195"/>
      <c r="E239" s="196"/>
      <c r="F239" s="197"/>
      <c r="G239" s="202"/>
      <c r="H239" s="198" t="s">
        <v>366</v>
      </c>
      <c r="I239" s="199"/>
      <c r="J239" s="200"/>
      <c r="K239" s="200"/>
      <c r="L239" s="201"/>
    </row>
    <row r="240" spans="1:12" s="140" customFormat="1" ht="28.5" customHeight="1">
      <c r="A240" s="85">
        <v>188</v>
      </c>
      <c r="B240" s="231" t="str">
        <f t="shared" si="24"/>
        <v>3000M.ENG--</v>
      </c>
      <c r="C240" s="195"/>
      <c r="D240" s="195"/>
      <c r="E240" s="196"/>
      <c r="F240" s="197"/>
      <c r="G240" s="202"/>
      <c r="H240" s="198" t="s">
        <v>367</v>
      </c>
      <c r="I240" s="199"/>
      <c r="J240" s="200"/>
      <c r="K240" s="200"/>
      <c r="L240" s="201"/>
    </row>
    <row r="241" spans="1:12" s="140" customFormat="1" ht="28.5" customHeight="1">
      <c r="A241" s="85">
        <v>189</v>
      </c>
      <c r="B241" s="231" t="str">
        <f>CONCATENATE(H241,"-",L241)</f>
        <v>UZUN-</v>
      </c>
      <c r="C241" s="195"/>
      <c r="D241" s="195"/>
      <c r="E241" s="196"/>
      <c r="F241" s="197"/>
      <c r="G241" s="202"/>
      <c r="H241" s="198" t="s">
        <v>59</v>
      </c>
      <c r="I241" s="199"/>
      <c r="J241" s="200"/>
      <c r="K241" s="200"/>
      <c r="L241" s="201"/>
    </row>
    <row r="242" spans="1:12" s="140" customFormat="1" ht="28.5" customHeight="1">
      <c r="A242" s="85">
        <v>190</v>
      </c>
      <c r="B242" s="231" t="str">
        <f aca="true" t="shared" si="25" ref="B242:B248">CONCATENATE(H242,"-",L242)</f>
        <v>ÜÇADIM-</v>
      </c>
      <c r="C242" s="195"/>
      <c r="D242" s="195"/>
      <c r="E242" s="196"/>
      <c r="F242" s="197"/>
      <c r="G242" s="202"/>
      <c r="H242" s="198" t="s">
        <v>246</v>
      </c>
      <c r="I242" s="199"/>
      <c r="J242" s="200"/>
      <c r="K242" s="200"/>
      <c r="L242" s="201"/>
    </row>
    <row r="243" spans="1:12" s="140" customFormat="1" ht="28.5" customHeight="1">
      <c r="A243" s="85">
        <v>191</v>
      </c>
      <c r="B243" s="231" t="str">
        <f t="shared" si="25"/>
        <v>YÜKSEK-</v>
      </c>
      <c r="C243" s="195"/>
      <c r="D243" s="195"/>
      <c r="E243" s="196"/>
      <c r="F243" s="197"/>
      <c r="G243" s="202"/>
      <c r="H243" s="198" t="s">
        <v>60</v>
      </c>
      <c r="I243" s="199"/>
      <c r="J243" s="200"/>
      <c r="K243" s="200"/>
      <c r="L243" s="201"/>
    </row>
    <row r="244" spans="1:12" s="140" customFormat="1" ht="28.5" customHeight="1">
      <c r="A244" s="85">
        <v>192</v>
      </c>
      <c r="B244" s="231" t="str">
        <f t="shared" si="25"/>
        <v>SIRIK-</v>
      </c>
      <c r="C244" s="195"/>
      <c r="D244" s="195"/>
      <c r="E244" s="196"/>
      <c r="F244" s="197"/>
      <c r="G244" s="202"/>
      <c r="H244" s="198" t="s">
        <v>247</v>
      </c>
      <c r="I244" s="199"/>
      <c r="J244" s="200"/>
      <c r="K244" s="200"/>
      <c r="L244" s="201"/>
    </row>
    <row r="245" spans="1:12" s="140" customFormat="1" ht="28.5" customHeight="1">
      <c r="A245" s="85">
        <v>193</v>
      </c>
      <c r="B245" s="231" t="str">
        <f t="shared" si="25"/>
        <v>DİSK-</v>
      </c>
      <c r="C245" s="195"/>
      <c r="D245" s="195"/>
      <c r="E245" s="196"/>
      <c r="F245" s="197"/>
      <c r="G245" s="202"/>
      <c r="H245" s="198" t="s">
        <v>207</v>
      </c>
      <c r="I245" s="199"/>
      <c r="J245" s="200"/>
      <c r="K245" s="200"/>
      <c r="L245" s="201"/>
    </row>
    <row r="246" spans="1:12" s="140" customFormat="1" ht="28.5" customHeight="1">
      <c r="A246" s="85">
        <v>194</v>
      </c>
      <c r="B246" s="231" t="str">
        <f t="shared" si="25"/>
        <v>CİRİT-</v>
      </c>
      <c r="C246" s="195"/>
      <c r="D246" s="195"/>
      <c r="E246" s="196"/>
      <c r="F246" s="197"/>
      <c r="G246" s="202"/>
      <c r="H246" s="198" t="s">
        <v>208</v>
      </c>
      <c r="I246" s="199"/>
      <c r="J246" s="200"/>
      <c r="K246" s="200"/>
      <c r="L246" s="201"/>
    </row>
    <row r="247" spans="1:12" s="140" customFormat="1" ht="28.5" customHeight="1">
      <c r="A247" s="85">
        <v>195</v>
      </c>
      <c r="B247" s="231" t="str">
        <f t="shared" si="25"/>
        <v>GÜLLE-</v>
      </c>
      <c r="C247" s="195"/>
      <c r="D247" s="195"/>
      <c r="E247" s="196"/>
      <c r="F247" s="197"/>
      <c r="G247" s="202"/>
      <c r="H247" s="198" t="s">
        <v>206</v>
      </c>
      <c r="I247" s="199"/>
      <c r="J247" s="200"/>
      <c r="K247" s="200"/>
      <c r="L247" s="201"/>
    </row>
    <row r="248" spans="1:12" s="140" customFormat="1" ht="28.5" customHeight="1">
      <c r="A248" s="85">
        <v>196</v>
      </c>
      <c r="B248" s="231" t="str">
        <f t="shared" si="25"/>
        <v>ÇEKİÇ-</v>
      </c>
      <c r="C248" s="195"/>
      <c r="D248" s="195"/>
      <c r="E248" s="196"/>
      <c r="F248" s="197"/>
      <c r="G248" s="202"/>
      <c r="H248" s="198" t="s">
        <v>368</v>
      </c>
      <c r="I248" s="199"/>
      <c r="J248" s="200"/>
      <c r="K248" s="200"/>
      <c r="L248" s="201"/>
    </row>
    <row r="249" spans="1:12" s="140" customFormat="1" ht="75" customHeight="1">
      <c r="A249" s="85">
        <v>198</v>
      </c>
      <c r="B249" s="370" t="str">
        <f aca="true" t="shared" si="26" ref="B249:B259">CONCATENATE(H249,"-",J249,"-",K249)</f>
        <v>4X100M--</v>
      </c>
      <c r="C249" s="362"/>
      <c r="D249" s="362"/>
      <c r="E249" s="363"/>
      <c r="F249" s="364"/>
      <c r="G249" s="365"/>
      <c r="H249" s="366" t="s">
        <v>369</v>
      </c>
      <c r="I249" s="367"/>
      <c r="J249" s="368"/>
      <c r="K249" s="368"/>
      <c r="L249" s="369"/>
    </row>
    <row r="250" spans="1:12" s="140" customFormat="1" ht="81" customHeight="1" thickBot="1">
      <c r="A250" s="85">
        <v>199</v>
      </c>
      <c r="B250" s="242" t="str">
        <f t="shared" si="26"/>
        <v>4X400M--</v>
      </c>
      <c r="C250" s="233"/>
      <c r="D250" s="233"/>
      <c r="E250" s="234"/>
      <c r="F250" s="235"/>
      <c r="G250" s="236"/>
      <c r="H250" s="237" t="s">
        <v>370</v>
      </c>
      <c r="I250" s="238"/>
      <c r="J250" s="239"/>
      <c r="K250" s="239"/>
      <c r="L250" s="240"/>
    </row>
    <row r="251" spans="1:12" s="140" customFormat="1" ht="28.5" customHeight="1">
      <c r="A251" s="85">
        <v>200</v>
      </c>
      <c r="B251" s="241" t="str">
        <f t="shared" si="26"/>
        <v>100M.ENG--</v>
      </c>
      <c r="C251" s="372"/>
      <c r="D251" s="372"/>
      <c r="E251" s="373"/>
      <c r="F251" s="374"/>
      <c r="G251" s="375"/>
      <c r="H251" s="376" t="s">
        <v>203</v>
      </c>
      <c r="I251" s="377"/>
      <c r="J251" s="378"/>
      <c r="K251" s="378"/>
      <c r="L251" s="379"/>
    </row>
    <row r="252" spans="1:12" s="140" customFormat="1" ht="28.5" customHeight="1">
      <c r="A252" s="85">
        <v>201</v>
      </c>
      <c r="B252" s="231" t="str">
        <f t="shared" si="26"/>
        <v>100M--</v>
      </c>
      <c r="C252" s="135"/>
      <c r="D252" s="135"/>
      <c r="E252" s="380"/>
      <c r="F252" s="381"/>
      <c r="G252" s="382"/>
      <c r="H252" s="383" t="s">
        <v>105</v>
      </c>
      <c r="I252" s="163"/>
      <c r="J252" s="384"/>
      <c r="K252" s="384"/>
      <c r="L252" s="385"/>
    </row>
    <row r="253" spans="1:12" s="140" customFormat="1" ht="28.5" customHeight="1">
      <c r="A253" s="85">
        <v>202</v>
      </c>
      <c r="B253" s="231" t="str">
        <f t="shared" si="26"/>
        <v>200M--</v>
      </c>
      <c r="C253" s="135"/>
      <c r="D253" s="135"/>
      <c r="E253" s="380"/>
      <c r="F253" s="381"/>
      <c r="G253" s="382"/>
      <c r="H253" s="383" t="s">
        <v>244</v>
      </c>
      <c r="I253" s="163"/>
      <c r="J253" s="384"/>
      <c r="K253" s="384"/>
      <c r="L253" s="385"/>
    </row>
    <row r="254" spans="1:12" s="140" customFormat="1" ht="28.5" customHeight="1">
      <c r="A254" s="85">
        <v>203</v>
      </c>
      <c r="B254" s="231" t="str">
        <f t="shared" si="26"/>
        <v>400M--</v>
      </c>
      <c r="C254" s="135"/>
      <c r="D254" s="135"/>
      <c r="E254" s="380"/>
      <c r="F254" s="381"/>
      <c r="G254" s="382"/>
      <c r="H254" s="383" t="s">
        <v>245</v>
      </c>
      <c r="I254" s="163"/>
      <c r="J254" s="384"/>
      <c r="K254" s="384"/>
      <c r="L254" s="385"/>
    </row>
    <row r="255" spans="1:12" s="140" customFormat="1" ht="28.5" customHeight="1">
      <c r="A255" s="85">
        <v>204</v>
      </c>
      <c r="B255" s="231" t="str">
        <f t="shared" si="26"/>
        <v>400M.ENG--</v>
      </c>
      <c r="C255" s="135"/>
      <c r="D255" s="135"/>
      <c r="E255" s="380"/>
      <c r="F255" s="381"/>
      <c r="G255" s="382"/>
      <c r="H255" s="383" t="s">
        <v>365</v>
      </c>
      <c r="I255" s="163"/>
      <c r="J255" s="384"/>
      <c r="K255" s="384"/>
      <c r="L255" s="385"/>
    </row>
    <row r="256" spans="1:12" s="140" customFormat="1" ht="28.5" customHeight="1">
      <c r="A256" s="85">
        <v>205</v>
      </c>
      <c r="B256" s="231" t="str">
        <f t="shared" si="26"/>
        <v>800M--</v>
      </c>
      <c r="C256" s="135"/>
      <c r="D256" s="135"/>
      <c r="E256" s="380"/>
      <c r="F256" s="381"/>
      <c r="G256" s="382"/>
      <c r="H256" s="383" t="s">
        <v>96</v>
      </c>
      <c r="I256" s="163"/>
      <c r="J256" s="384"/>
      <c r="K256" s="384"/>
      <c r="L256" s="385"/>
    </row>
    <row r="257" spans="1:12" s="140" customFormat="1" ht="28.5" customHeight="1">
      <c r="A257" s="85">
        <v>206</v>
      </c>
      <c r="B257" s="231" t="str">
        <f t="shared" si="26"/>
        <v>1500M--</v>
      </c>
      <c r="C257" s="135"/>
      <c r="D257" s="135"/>
      <c r="E257" s="380"/>
      <c r="F257" s="381"/>
      <c r="G257" s="382"/>
      <c r="H257" s="383" t="s">
        <v>204</v>
      </c>
      <c r="I257" s="163"/>
      <c r="J257" s="384"/>
      <c r="K257" s="384"/>
      <c r="L257" s="385"/>
    </row>
    <row r="258" spans="1:12" s="140" customFormat="1" ht="28.5" customHeight="1">
      <c r="A258" s="85">
        <v>207</v>
      </c>
      <c r="B258" s="231" t="str">
        <f t="shared" si="26"/>
        <v>3000M--</v>
      </c>
      <c r="C258" s="135"/>
      <c r="D258" s="135"/>
      <c r="E258" s="380"/>
      <c r="F258" s="381"/>
      <c r="G258" s="382"/>
      <c r="H258" s="383" t="s">
        <v>366</v>
      </c>
      <c r="I258" s="163"/>
      <c r="J258" s="384"/>
      <c r="K258" s="384"/>
      <c r="L258" s="385"/>
    </row>
    <row r="259" spans="1:12" s="140" customFormat="1" ht="28.5" customHeight="1">
      <c r="A259" s="85">
        <v>208</v>
      </c>
      <c r="B259" s="231" t="str">
        <f t="shared" si="26"/>
        <v>3000M.ENG--</v>
      </c>
      <c r="C259" s="135"/>
      <c r="D259" s="135"/>
      <c r="E259" s="380"/>
      <c r="F259" s="381"/>
      <c r="G259" s="382"/>
      <c r="H259" s="383" t="s">
        <v>367</v>
      </c>
      <c r="I259" s="163"/>
      <c r="J259" s="384"/>
      <c r="K259" s="384"/>
      <c r="L259" s="385"/>
    </row>
    <row r="260" spans="1:12" s="140" customFormat="1" ht="28.5" customHeight="1">
      <c r="A260" s="85">
        <v>209</v>
      </c>
      <c r="B260" s="231" t="str">
        <f>CONCATENATE(H260,"-",L260)</f>
        <v>UZUN-</v>
      </c>
      <c r="C260" s="135"/>
      <c r="D260" s="135"/>
      <c r="E260" s="380"/>
      <c r="F260" s="381"/>
      <c r="G260" s="382"/>
      <c r="H260" s="383" t="s">
        <v>59</v>
      </c>
      <c r="I260" s="163"/>
      <c r="J260" s="384"/>
      <c r="K260" s="384"/>
      <c r="L260" s="385"/>
    </row>
    <row r="261" spans="1:12" s="140" customFormat="1" ht="28.5" customHeight="1">
      <c r="A261" s="85">
        <v>210</v>
      </c>
      <c r="B261" s="231" t="str">
        <f aca="true" t="shared" si="27" ref="B261:B267">CONCATENATE(H261,"-",L261)</f>
        <v>ÜÇADIM-</v>
      </c>
      <c r="C261" s="135"/>
      <c r="D261" s="135"/>
      <c r="E261" s="380"/>
      <c r="F261" s="381"/>
      <c r="G261" s="382"/>
      <c r="H261" s="383" t="s">
        <v>246</v>
      </c>
      <c r="I261" s="163"/>
      <c r="J261" s="384"/>
      <c r="K261" s="384"/>
      <c r="L261" s="385"/>
    </row>
    <row r="262" spans="1:12" s="140" customFormat="1" ht="28.5" customHeight="1">
      <c r="A262" s="85">
        <v>211</v>
      </c>
      <c r="B262" s="231" t="str">
        <f t="shared" si="27"/>
        <v>YÜKSEK-</v>
      </c>
      <c r="C262" s="135"/>
      <c r="D262" s="135"/>
      <c r="E262" s="380"/>
      <c r="F262" s="381"/>
      <c r="G262" s="382"/>
      <c r="H262" s="383" t="s">
        <v>60</v>
      </c>
      <c r="I262" s="163"/>
      <c r="J262" s="384"/>
      <c r="K262" s="384"/>
      <c r="L262" s="385"/>
    </row>
    <row r="263" spans="1:12" s="140" customFormat="1" ht="28.5" customHeight="1">
      <c r="A263" s="85">
        <v>212</v>
      </c>
      <c r="B263" s="231" t="str">
        <f t="shared" si="27"/>
        <v>SIRIK-</v>
      </c>
      <c r="C263" s="135"/>
      <c r="D263" s="135"/>
      <c r="E263" s="380"/>
      <c r="F263" s="381"/>
      <c r="G263" s="382"/>
      <c r="H263" s="383" t="s">
        <v>247</v>
      </c>
      <c r="I263" s="163"/>
      <c r="J263" s="384"/>
      <c r="K263" s="384"/>
      <c r="L263" s="385"/>
    </row>
    <row r="264" spans="1:12" s="140" customFormat="1" ht="28.5" customHeight="1">
      <c r="A264" s="85">
        <v>213</v>
      </c>
      <c r="B264" s="231" t="str">
        <f t="shared" si="27"/>
        <v>DİSK-</v>
      </c>
      <c r="C264" s="135"/>
      <c r="D264" s="135"/>
      <c r="E264" s="380"/>
      <c r="F264" s="381"/>
      <c r="G264" s="382"/>
      <c r="H264" s="383" t="s">
        <v>207</v>
      </c>
      <c r="I264" s="163"/>
      <c r="J264" s="384"/>
      <c r="K264" s="384"/>
      <c r="L264" s="385"/>
    </row>
    <row r="265" spans="1:12" s="140" customFormat="1" ht="28.5" customHeight="1">
      <c r="A265" s="85">
        <v>214</v>
      </c>
      <c r="B265" s="231" t="str">
        <f t="shared" si="27"/>
        <v>CİRİT-</v>
      </c>
      <c r="C265" s="135"/>
      <c r="D265" s="135"/>
      <c r="E265" s="380"/>
      <c r="F265" s="381"/>
      <c r="G265" s="382"/>
      <c r="H265" s="383" t="s">
        <v>208</v>
      </c>
      <c r="I265" s="163"/>
      <c r="J265" s="384"/>
      <c r="K265" s="384"/>
      <c r="L265" s="385"/>
    </row>
    <row r="266" spans="1:12" s="140" customFormat="1" ht="28.5" customHeight="1">
      <c r="A266" s="85">
        <v>215</v>
      </c>
      <c r="B266" s="231" t="str">
        <f t="shared" si="27"/>
        <v>GÜLLE-</v>
      </c>
      <c r="C266" s="135"/>
      <c r="D266" s="135"/>
      <c r="E266" s="380"/>
      <c r="F266" s="381"/>
      <c r="G266" s="382"/>
      <c r="H266" s="383" t="s">
        <v>206</v>
      </c>
      <c r="I266" s="163"/>
      <c r="J266" s="384"/>
      <c r="K266" s="384"/>
      <c r="L266" s="385"/>
    </row>
    <row r="267" spans="1:12" s="140" customFormat="1" ht="28.5" customHeight="1">
      <c r="A267" s="85">
        <v>216</v>
      </c>
      <c r="B267" s="231" t="str">
        <f t="shared" si="27"/>
        <v>ÇEKİÇ-</v>
      </c>
      <c r="C267" s="135"/>
      <c r="D267" s="135"/>
      <c r="E267" s="380"/>
      <c r="F267" s="381"/>
      <c r="G267" s="382"/>
      <c r="H267" s="383" t="s">
        <v>368</v>
      </c>
      <c r="I267" s="163"/>
      <c r="J267" s="384"/>
      <c r="K267" s="384"/>
      <c r="L267" s="385"/>
    </row>
    <row r="268" spans="1:12" s="140" customFormat="1" ht="75" customHeight="1">
      <c r="A268" s="85">
        <v>218</v>
      </c>
      <c r="B268" s="231" t="str">
        <f aca="true" t="shared" si="28" ref="B268:B278">CONCATENATE(H268,"-",J268,"-",K268)</f>
        <v>4X100M--</v>
      </c>
      <c r="C268" s="135"/>
      <c r="D268" s="135"/>
      <c r="E268" s="380"/>
      <c r="F268" s="381"/>
      <c r="G268" s="382"/>
      <c r="H268" s="383" t="s">
        <v>369</v>
      </c>
      <c r="I268" s="163"/>
      <c r="J268" s="384"/>
      <c r="K268" s="384"/>
      <c r="L268" s="385"/>
    </row>
    <row r="269" spans="1:12" s="140" customFormat="1" ht="79.5" customHeight="1">
      <c r="A269" s="85">
        <v>219</v>
      </c>
      <c r="B269" s="231" t="str">
        <f t="shared" si="28"/>
        <v>4X400M--</v>
      </c>
      <c r="C269" s="135"/>
      <c r="D269" s="135"/>
      <c r="E269" s="380"/>
      <c r="F269" s="381"/>
      <c r="G269" s="382"/>
      <c r="H269" s="383" t="s">
        <v>370</v>
      </c>
      <c r="I269" s="163"/>
      <c r="J269" s="384"/>
      <c r="K269" s="384"/>
      <c r="L269" s="385"/>
    </row>
    <row r="270" spans="1:12" s="140" customFormat="1" ht="28.5" customHeight="1">
      <c r="A270" s="85">
        <v>220</v>
      </c>
      <c r="B270" s="231" t="str">
        <f t="shared" si="28"/>
        <v>100M.ENG--</v>
      </c>
      <c r="C270" s="195"/>
      <c r="D270" s="195"/>
      <c r="E270" s="196"/>
      <c r="F270" s="197"/>
      <c r="G270" s="202"/>
      <c r="H270" s="198" t="s">
        <v>203</v>
      </c>
      <c r="I270" s="199"/>
      <c r="J270" s="200"/>
      <c r="K270" s="200"/>
      <c r="L270" s="201"/>
    </row>
    <row r="271" spans="1:12" s="140" customFormat="1" ht="28.5" customHeight="1">
      <c r="A271" s="85">
        <v>221</v>
      </c>
      <c r="B271" s="231" t="str">
        <f t="shared" si="28"/>
        <v>100M--</v>
      </c>
      <c r="C271" s="195"/>
      <c r="D271" s="195"/>
      <c r="E271" s="196"/>
      <c r="F271" s="197"/>
      <c r="G271" s="202"/>
      <c r="H271" s="198" t="s">
        <v>105</v>
      </c>
      <c r="I271" s="199"/>
      <c r="J271" s="200"/>
      <c r="K271" s="200"/>
      <c r="L271" s="201"/>
    </row>
    <row r="272" spans="1:12" s="140" customFormat="1" ht="28.5" customHeight="1">
      <c r="A272" s="85">
        <v>222</v>
      </c>
      <c r="B272" s="231" t="str">
        <f t="shared" si="28"/>
        <v>200M--</v>
      </c>
      <c r="C272" s="195"/>
      <c r="D272" s="195"/>
      <c r="E272" s="196"/>
      <c r="F272" s="197"/>
      <c r="G272" s="202"/>
      <c r="H272" s="198" t="s">
        <v>244</v>
      </c>
      <c r="I272" s="199"/>
      <c r="J272" s="200"/>
      <c r="K272" s="200"/>
      <c r="L272" s="201"/>
    </row>
    <row r="273" spans="1:12" s="140" customFormat="1" ht="28.5" customHeight="1">
      <c r="A273" s="85">
        <v>223</v>
      </c>
      <c r="B273" s="231" t="str">
        <f t="shared" si="28"/>
        <v>400M--</v>
      </c>
      <c r="C273" s="195"/>
      <c r="D273" s="195"/>
      <c r="E273" s="196"/>
      <c r="F273" s="197"/>
      <c r="G273" s="202"/>
      <c r="H273" s="198" t="s">
        <v>245</v>
      </c>
      <c r="I273" s="199"/>
      <c r="J273" s="200"/>
      <c r="K273" s="200"/>
      <c r="L273" s="201"/>
    </row>
    <row r="274" spans="1:12" s="140" customFormat="1" ht="28.5" customHeight="1">
      <c r="A274" s="85">
        <v>224</v>
      </c>
      <c r="B274" s="231" t="str">
        <f t="shared" si="28"/>
        <v>400M.ENG--</v>
      </c>
      <c r="C274" s="195"/>
      <c r="D274" s="195"/>
      <c r="E274" s="196"/>
      <c r="F274" s="197"/>
      <c r="G274" s="202"/>
      <c r="H274" s="198" t="s">
        <v>365</v>
      </c>
      <c r="I274" s="199"/>
      <c r="J274" s="200"/>
      <c r="K274" s="200"/>
      <c r="L274" s="201"/>
    </row>
    <row r="275" spans="1:12" s="140" customFormat="1" ht="28.5" customHeight="1">
      <c r="A275" s="85">
        <v>225</v>
      </c>
      <c r="B275" s="231" t="str">
        <f t="shared" si="28"/>
        <v>800M--</v>
      </c>
      <c r="C275" s="195"/>
      <c r="D275" s="195"/>
      <c r="E275" s="196"/>
      <c r="F275" s="197"/>
      <c r="G275" s="202"/>
      <c r="H275" s="198" t="s">
        <v>96</v>
      </c>
      <c r="I275" s="199"/>
      <c r="J275" s="200"/>
      <c r="K275" s="200"/>
      <c r="L275" s="201"/>
    </row>
    <row r="276" spans="1:12" s="140" customFormat="1" ht="28.5" customHeight="1">
      <c r="A276" s="85">
        <v>226</v>
      </c>
      <c r="B276" s="231" t="str">
        <f t="shared" si="28"/>
        <v>1500M--</v>
      </c>
      <c r="C276" s="195"/>
      <c r="D276" s="195"/>
      <c r="E276" s="196"/>
      <c r="F276" s="197"/>
      <c r="G276" s="202"/>
      <c r="H276" s="198" t="s">
        <v>204</v>
      </c>
      <c r="I276" s="199"/>
      <c r="J276" s="200"/>
      <c r="K276" s="200"/>
      <c r="L276" s="201"/>
    </row>
    <row r="277" spans="1:12" s="140" customFormat="1" ht="28.5" customHeight="1">
      <c r="A277" s="85">
        <v>227</v>
      </c>
      <c r="B277" s="231" t="str">
        <f t="shared" si="28"/>
        <v>3000M--</v>
      </c>
      <c r="C277" s="195"/>
      <c r="D277" s="195"/>
      <c r="E277" s="196"/>
      <c r="F277" s="197"/>
      <c r="G277" s="202"/>
      <c r="H277" s="198" t="s">
        <v>366</v>
      </c>
      <c r="I277" s="199"/>
      <c r="J277" s="200"/>
      <c r="K277" s="200"/>
      <c r="L277" s="201"/>
    </row>
    <row r="278" spans="1:12" s="140" customFormat="1" ht="28.5" customHeight="1">
      <c r="A278" s="85">
        <v>228</v>
      </c>
      <c r="B278" s="231" t="str">
        <f t="shared" si="28"/>
        <v>3000M.ENG--</v>
      </c>
      <c r="C278" s="195"/>
      <c r="D278" s="195"/>
      <c r="E278" s="196"/>
      <c r="F278" s="197"/>
      <c r="G278" s="202"/>
      <c r="H278" s="198" t="s">
        <v>367</v>
      </c>
      <c r="I278" s="199"/>
      <c r="J278" s="200"/>
      <c r="K278" s="200"/>
      <c r="L278" s="201"/>
    </row>
    <row r="279" spans="1:12" s="140" customFormat="1" ht="28.5" customHeight="1">
      <c r="A279" s="85">
        <v>229</v>
      </c>
      <c r="B279" s="231" t="str">
        <f>CONCATENATE(H279,"-",L279)</f>
        <v>UZUN-</v>
      </c>
      <c r="C279" s="195"/>
      <c r="D279" s="195"/>
      <c r="E279" s="196"/>
      <c r="F279" s="197"/>
      <c r="G279" s="202"/>
      <c r="H279" s="198" t="s">
        <v>59</v>
      </c>
      <c r="I279" s="199"/>
      <c r="J279" s="200"/>
      <c r="K279" s="200"/>
      <c r="L279" s="201"/>
    </row>
    <row r="280" spans="1:12" s="140" customFormat="1" ht="28.5" customHeight="1">
      <c r="A280" s="85">
        <v>230</v>
      </c>
      <c r="B280" s="231" t="str">
        <f aca="true" t="shared" si="29" ref="B280:B286">CONCATENATE(H280,"-",L280)</f>
        <v>ÜÇADIM-</v>
      </c>
      <c r="C280" s="195"/>
      <c r="D280" s="195"/>
      <c r="E280" s="196"/>
      <c r="F280" s="197"/>
      <c r="G280" s="202"/>
      <c r="H280" s="198" t="s">
        <v>246</v>
      </c>
      <c r="I280" s="199"/>
      <c r="J280" s="200"/>
      <c r="K280" s="200"/>
      <c r="L280" s="201"/>
    </row>
    <row r="281" spans="1:12" s="140" customFormat="1" ht="28.5" customHeight="1">
      <c r="A281" s="85">
        <v>231</v>
      </c>
      <c r="B281" s="231" t="str">
        <f t="shared" si="29"/>
        <v>YÜKSEK-</v>
      </c>
      <c r="C281" s="195"/>
      <c r="D281" s="195"/>
      <c r="E281" s="196"/>
      <c r="F281" s="197"/>
      <c r="G281" s="202"/>
      <c r="H281" s="198" t="s">
        <v>60</v>
      </c>
      <c r="I281" s="199"/>
      <c r="J281" s="200"/>
      <c r="K281" s="200"/>
      <c r="L281" s="201"/>
    </row>
    <row r="282" spans="1:12" s="140" customFormat="1" ht="28.5" customHeight="1">
      <c r="A282" s="85">
        <v>232</v>
      </c>
      <c r="B282" s="231" t="str">
        <f t="shared" si="29"/>
        <v>SIRIK-</v>
      </c>
      <c r="C282" s="195"/>
      <c r="D282" s="195"/>
      <c r="E282" s="196"/>
      <c r="F282" s="197"/>
      <c r="G282" s="202"/>
      <c r="H282" s="198" t="s">
        <v>247</v>
      </c>
      <c r="I282" s="199"/>
      <c r="J282" s="200"/>
      <c r="K282" s="200"/>
      <c r="L282" s="201"/>
    </row>
    <row r="283" spans="1:12" s="140" customFormat="1" ht="28.5" customHeight="1">
      <c r="A283" s="85">
        <v>233</v>
      </c>
      <c r="B283" s="231" t="str">
        <f t="shared" si="29"/>
        <v>DİSK-</v>
      </c>
      <c r="C283" s="195"/>
      <c r="D283" s="195"/>
      <c r="E283" s="196"/>
      <c r="F283" s="197"/>
      <c r="G283" s="202"/>
      <c r="H283" s="198" t="s">
        <v>207</v>
      </c>
      <c r="I283" s="199"/>
      <c r="J283" s="200"/>
      <c r="K283" s="200"/>
      <c r="L283" s="201"/>
    </row>
    <row r="284" spans="1:12" s="140" customFormat="1" ht="28.5" customHeight="1">
      <c r="A284" s="85">
        <v>234</v>
      </c>
      <c r="B284" s="231" t="str">
        <f t="shared" si="29"/>
        <v>CİRİT-</v>
      </c>
      <c r="C284" s="195"/>
      <c r="D284" s="195"/>
      <c r="E284" s="196"/>
      <c r="F284" s="197"/>
      <c r="G284" s="202"/>
      <c r="H284" s="198" t="s">
        <v>208</v>
      </c>
      <c r="I284" s="199"/>
      <c r="J284" s="200"/>
      <c r="K284" s="200"/>
      <c r="L284" s="201"/>
    </row>
    <row r="285" spans="1:12" s="140" customFormat="1" ht="28.5" customHeight="1">
      <c r="A285" s="85">
        <v>235</v>
      </c>
      <c r="B285" s="231" t="str">
        <f t="shared" si="29"/>
        <v>GÜLLE-</v>
      </c>
      <c r="C285" s="195"/>
      <c r="D285" s="195"/>
      <c r="E285" s="196"/>
      <c r="F285" s="197"/>
      <c r="G285" s="202"/>
      <c r="H285" s="198" t="s">
        <v>206</v>
      </c>
      <c r="I285" s="199"/>
      <c r="J285" s="200"/>
      <c r="K285" s="200"/>
      <c r="L285" s="201"/>
    </row>
    <row r="286" spans="1:12" s="140" customFormat="1" ht="28.5" customHeight="1">
      <c r="A286" s="85">
        <v>236</v>
      </c>
      <c r="B286" s="231" t="str">
        <f t="shared" si="29"/>
        <v>ÇEKİÇ-</v>
      </c>
      <c r="C286" s="195"/>
      <c r="D286" s="195"/>
      <c r="E286" s="196"/>
      <c r="F286" s="197"/>
      <c r="G286" s="202"/>
      <c r="H286" s="198" t="s">
        <v>368</v>
      </c>
      <c r="I286" s="199"/>
      <c r="J286" s="200"/>
      <c r="K286" s="200"/>
      <c r="L286" s="201"/>
    </row>
    <row r="287" spans="1:12" s="140" customFormat="1" ht="81.75" customHeight="1">
      <c r="A287" s="85">
        <v>238</v>
      </c>
      <c r="B287" s="370" t="str">
        <f aca="true" t="shared" si="30" ref="B287:B297">CONCATENATE(H287,"-",J287,"-",K287)</f>
        <v>4X100M--</v>
      </c>
      <c r="C287" s="362"/>
      <c r="D287" s="362"/>
      <c r="E287" s="363"/>
      <c r="F287" s="364"/>
      <c r="G287" s="365"/>
      <c r="H287" s="366" t="s">
        <v>369</v>
      </c>
      <c r="I287" s="367"/>
      <c r="J287" s="368"/>
      <c r="K287" s="368"/>
      <c r="L287" s="369"/>
    </row>
    <row r="288" spans="1:12" s="140" customFormat="1" ht="78" customHeight="1" thickBot="1">
      <c r="A288" s="85">
        <v>239</v>
      </c>
      <c r="B288" s="242" t="str">
        <f t="shared" si="30"/>
        <v>4X400M--</v>
      </c>
      <c r="C288" s="233"/>
      <c r="D288" s="233"/>
      <c r="E288" s="234"/>
      <c r="F288" s="235"/>
      <c r="G288" s="236"/>
      <c r="H288" s="237" t="s">
        <v>370</v>
      </c>
      <c r="I288" s="238"/>
      <c r="J288" s="239"/>
      <c r="K288" s="239"/>
      <c r="L288" s="240"/>
    </row>
    <row r="289" spans="1:12" s="140" customFormat="1" ht="28.5" customHeight="1">
      <c r="A289" s="85">
        <v>240</v>
      </c>
      <c r="B289" s="241" t="str">
        <f t="shared" si="30"/>
        <v>100M.ENG--</v>
      </c>
      <c r="C289" s="372"/>
      <c r="D289" s="372"/>
      <c r="E289" s="373"/>
      <c r="F289" s="374"/>
      <c r="G289" s="375"/>
      <c r="H289" s="376" t="s">
        <v>203</v>
      </c>
      <c r="I289" s="377"/>
      <c r="J289" s="378"/>
      <c r="K289" s="378"/>
      <c r="L289" s="379"/>
    </row>
    <row r="290" spans="1:12" s="140" customFormat="1" ht="28.5" customHeight="1">
      <c r="A290" s="85">
        <v>241</v>
      </c>
      <c r="B290" s="231" t="str">
        <f t="shared" si="30"/>
        <v>100M--</v>
      </c>
      <c r="C290" s="135"/>
      <c r="D290" s="135"/>
      <c r="E290" s="380"/>
      <c r="F290" s="381"/>
      <c r="G290" s="382"/>
      <c r="H290" s="383" t="s">
        <v>105</v>
      </c>
      <c r="I290" s="163"/>
      <c r="J290" s="384"/>
      <c r="K290" s="384"/>
      <c r="L290" s="385"/>
    </row>
    <row r="291" spans="1:12" s="140" customFormat="1" ht="28.5" customHeight="1">
      <c r="A291" s="85">
        <v>242</v>
      </c>
      <c r="B291" s="231" t="str">
        <f t="shared" si="30"/>
        <v>200M--</v>
      </c>
      <c r="C291" s="135"/>
      <c r="D291" s="135"/>
      <c r="E291" s="380"/>
      <c r="F291" s="381"/>
      <c r="G291" s="382"/>
      <c r="H291" s="383" t="s">
        <v>244</v>
      </c>
      <c r="I291" s="163"/>
      <c r="J291" s="384"/>
      <c r="K291" s="384"/>
      <c r="L291" s="385"/>
    </row>
    <row r="292" spans="1:12" s="140" customFormat="1" ht="28.5" customHeight="1">
      <c r="A292" s="85">
        <v>243</v>
      </c>
      <c r="B292" s="231" t="str">
        <f t="shared" si="30"/>
        <v>400M--</v>
      </c>
      <c r="C292" s="135"/>
      <c r="D292" s="135"/>
      <c r="E292" s="380"/>
      <c r="F292" s="381"/>
      <c r="G292" s="382"/>
      <c r="H292" s="383" t="s">
        <v>245</v>
      </c>
      <c r="I292" s="163"/>
      <c r="J292" s="384"/>
      <c r="K292" s="384"/>
      <c r="L292" s="385"/>
    </row>
    <row r="293" spans="1:12" s="140" customFormat="1" ht="28.5" customHeight="1">
      <c r="A293" s="85">
        <v>244</v>
      </c>
      <c r="B293" s="231" t="str">
        <f t="shared" si="30"/>
        <v>400M.ENG--</v>
      </c>
      <c r="C293" s="135"/>
      <c r="D293" s="135"/>
      <c r="E293" s="380"/>
      <c r="F293" s="381"/>
      <c r="G293" s="382"/>
      <c r="H293" s="383" t="s">
        <v>365</v>
      </c>
      <c r="I293" s="163"/>
      <c r="J293" s="384"/>
      <c r="K293" s="384"/>
      <c r="L293" s="385"/>
    </row>
    <row r="294" spans="1:12" s="140" customFormat="1" ht="28.5" customHeight="1">
      <c r="A294" s="85">
        <v>245</v>
      </c>
      <c r="B294" s="231" t="str">
        <f t="shared" si="30"/>
        <v>800M--</v>
      </c>
      <c r="C294" s="135"/>
      <c r="D294" s="135"/>
      <c r="E294" s="380"/>
      <c r="F294" s="381"/>
      <c r="G294" s="382"/>
      <c r="H294" s="383" t="s">
        <v>96</v>
      </c>
      <c r="I294" s="163"/>
      <c r="J294" s="384"/>
      <c r="K294" s="384"/>
      <c r="L294" s="385"/>
    </row>
    <row r="295" spans="1:12" s="140" customFormat="1" ht="28.5" customHeight="1">
      <c r="A295" s="85">
        <v>246</v>
      </c>
      <c r="B295" s="231" t="str">
        <f t="shared" si="30"/>
        <v>1500M--</v>
      </c>
      <c r="C295" s="135"/>
      <c r="D295" s="135"/>
      <c r="E295" s="380"/>
      <c r="F295" s="381"/>
      <c r="G295" s="382"/>
      <c r="H295" s="383" t="s">
        <v>204</v>
      </c>
      <c r="I295" s="163"/>
      <c r="J295" s="384"/>
      <c r="K295" s="384"/>
      <c r="L295" s="385"/>
    </row>
    <row r="296" spans="1:12" s="140" customFormat="1" ht="28.5" customHeight="1">
      <c r="A296" s="85">
        <v>247</v>
      </c>
      <c r="B296" s="231" t="str">
        <f t="shared" si="30"/>
        <v>3000M--</v>
      </c>
      <c r="C296" s="135"/>
      <c r="D296" s="135"/>
      <c r="E296" s="380"/>
      <c r="F296" s="381"/>
      <c r="G296" s="382"/>
      <c r="H296" s="383" t="s">
        <v>366</v>
      </c>
      <c r="I296" s="163"/>
      <c r="J296" s="384"/>
      <c r="K296" s="384"/>
      <c r="L296" s="385"/>
    </row>
    <row r="297" spans="1:12" s="140" customFormat="1" ht="28.5" customHeight="1">
      <c r="A297" s="85">
        <v>248</v>
      </c>
      <c r="B297" s="231" t="str">
        <f t="shared" si="30"/>
        <v>3000M.ENG--</v>
      </c>
      <c r="C297" s="135"/>
      <c r="D297" s="135"/>
      <c r="E297" s="380"/>
      <c r="F297" s="381"/>
      <c r="G297" s="382"/>
      <c r="H297" s="383" t="s">
        <v>367</v>
      </c>
      <c r="I297" s="163"/>
      <c r="J297" s="384"/>
      <c r="K297" s="384"/>
      <c r="L297" s="385"/>
    </row>
    <row r="298" spans="1:12" s="140" customFormat="1" ht="28.5" customHeight="1">
      <c r="A298" s="85">
        <v>249</v>
      </c>
      <c r="B298" s="231" t="str">
        <f>CONCATENATE(H298,"-",L298)</f>
        <v>UZUN-</v>
      </c>
      <c r="C298" s="135"/>
      <c r="D298" s="135"/>
      <c r="E298" s="380"/>
      <c r="F298" s="381"/>
      <c r="G298" s="382"/>
      <c r="H298" s="383" t="s">
        <v>59</v>
      </c>
      <c r="I298" s="163"/>
      <c r="J298" s="384"/>
      <c r="K298" s="384"/>
      <c r="L298" s="385"/>
    </row>
    <row r="299" spans="1:12" s="140" customFormat="1" ht="28.5" customHeight="1">
      <c r="A299" s="85">
        <v>250</v>
      </c>
      <c r="B299" s="231" t="str">
        <f aca="true" t="shared" si="31" ref="B299:B305">CONCATENATE(H299,"-",L299)</f>
        <v>ÜÇADIM-</v>
      </c>
      <c r="C299" s="135"/>
      <c r="D299" s="135"/>
      <c r="E299" s="380"/>
      <c r="F299" s="381"/>
      <c r="G299" s="382"/>
      <c r="H299" s="383" t="s">
        <v>246</v>
      </c>
      <c r="I299" s="163"/>
      <c r="J299" s="384"/>
      <c r="K299" s="384"/>
      <c r="L299" s="385"/>
    </row>
    <row r="300" spans="1:12" s="140" customFormat="1" ht="28.5" customHeight="1">
      <c r="A300" s="85">
        <v>251</v>
      </c>
      <c r="B300" s="231" t="str">
        <f t="shared" si="31"/>
        <v>YÜKSEK-</v>
      </c>
      <c r="C300" s="135"/>
      <c r="D300" s="135"/>
      <c r="E300" s="380"/>
      <c r="F300" s="381"/>
      <c r="G300" s="382"/>
      <c r="H300" s="383" t="s">
        <v>60</v>
      </c>
      <c r="I300" s="163"/>
      <c r="J300" s="384"/>
      <c r="K300" s="384"/>
      <c r="L300" s="385"/>
    </row>
    <row r="301" spans="1:12" s="140" customFormat="1" ht="28.5" customHeight="1">
      <c r="A301" s="85">
        <v>252</v>
      </c>
      <c r="B301" s="231" t="str">
        <f t="shared" si="31"/>
        <v>SIRIK-</v>
      </c>
      <c r="C301" s="135"/>
      <c r="D301" s="135"/>
      <c r="E301" s="380"/>
      <c r="F301" s="381"/>
      <c r="G301" s="382"/>
      <c r="H301" s="383" t="s">
        <v>247</v>
      </c>
      <c r="I301" s="163"/>
      <c r="J301" s="384"/>
      <c r="K301" s="384"/>
      <c r="L301" s="385"/>
    </row>
    <row r="302" spans="1:12" s="140" customFormat="1" ht="28.5" customHeight="1">
      <c r="A302" s="85">
        <v>253</v>
      </c>
      <c r="B302" s="231" t="str">
        <f t="shared" si="31"/>
        <v>DİSK-</v>
      </c>
      <c r="C302" s="135"/>
      <c r="D302" s="135"/>
      <c r="E302" s="380"/>
      <c r="F302" s="381"/>
      <c r="G302" s="382"/>
      <c r="H302" s="383" t="s">
        <v>207</v>
      </c>
      <c r="I302" s="163"/>
      <c r="J302" s="384"/>
      <c r="K302" s="384"/>
      <c r="L302" s="385"/>
    </row>
    <row r="303" spans="1:12" s="140" customFormat="1" ht="28.5" customHeight="1">
      <c r="A303" s="85">
        <v>254</v>
      </c>
      <c r="B303" s="231" t="str">
        <f t="shared" si="31"/>
        <v>CİRİT-</v>
      </c>
      <c r="C303" s="135"/>
      <c r="D303" s="135"/>
      <c r="E303" s="380"/>
      <c r="F303" s="381"/>
      <c r="G303" s="382"/>
      <c r="H303" s="383" t="s">
        <v>208</v>
      </c>
      <c r="I303" s="163"/>
      <c r="J303" s="384"/>
      <c r="K303" s="384"/>
      <c r="L303" s="385"/>
    </row>
    <row r="304" spans="1:12" s="140" customFormat="1" ht="28.5" customHeight="1">
      <c r="A304" s="85">
        <v>255</v>
      </c>
      <c r="B304" s="231" t="str">
        <f t="shared" si="31"/>
        <v>GÜLLE-</v>
      </c>
      <c r="C304" s="135"/>
      <c r="D304" s="135"/>
      <c r="E304" s="380"/>
      <c r="F304" s="381"/>
      <c r="G304" s="382"/>
      <c r="H304" s="383" t="s">
        <v>206</v>
      </c>
      <c r="I304" s="163"/>
      <c r="J304" s="384"/>
      <c r="K304" s="384"/>
      <c r="L304" s="385"/>
    </row>
    <row r="305" spans="1:12" s="140" customFormat="1" ht="28.5" customHeight="1">
      <c r="A305" s="85">
        <v>256</v>
      </c>
      <c r="B305" s="231" t="str">
        <f t="shared" si="31"/>
        <v>ÇEKİÇ-</v>
      </c>
      <c r="C305" s="135"/>
      <c r="D305" s="135"/>
      <c r="E305" s="380"/>
      <c r="F305" s="381"/>
      <c r="G305" s="382"/>
      <c r="H305" s="383" t="s">
        <v>368</v>
      </c>
      <c r="I305" s="163"/>
      <c r="J305" s="384"/>
      <c r="K305" s="384"/>
      <c r="L305" s="385"/>
    </row>
    <row r="306" spans="1:12" s="140" customFormat="1" ht="87.75" customHeight="1">
      <c r="A306" s="85">
        <v>258</v>
      </c>
      <c r="B306" s="231" t="str">
        <f>CONCATENATE(H306,"-",J306,"-",K306)</f>
        <v>4X100M--</v>
      </c>
      <c r="C306" s="135"/>
      <c r="D306" s="135"/>
      <c r="E306" s="380"/>
      <c r="F306" s="381"/>
      <c r="G306" s="382"/>
      <c r="H306" s="383" t="s">
        <v>369</v>
      </c>
      <c r="I306" s="163"/>
      <c r="J306" s="384"/>
      <c r="K306" s="384"/>
      <c r="L306" s="385"/>
    </row>
    <row r="307" spans="1:12" s="140" customFormat="1" ht="78" customHeight="1">
      <c r="A307" s="85">
        <v>259</v>
      </c>
      <c r="B307" s="231" t="str">
        <f>CONCATENATE(H307,"-",J307,"-",K307)</f>
        <v>4X400M--</v>
      </c>
      <c r="C307" s="135"/>
      <c r="D307" s="135"/>
      <c r="E307" s="380"/>
      <c r="F307" s="381"/>
      <c r="G307" s="382"/>
      <c r="H307" s="383" t="s">
        <v>370</v>
      </c>
      <c r="I307" s="163"/>
      <c r="J307" s="384"/>
      <c r="K307" s="384"/>
      <c r="L307" s="385"/>
    </row>
    <row r="308" spans="1:12" s="140" customFormat="1" ht="24" customHeight="1">
      <c r="A308" s="85">
        <v>260</v>
      </c>
      <c r="B308" s="231" t="str">
        <f aca="true" t="shared" si="32" ref="B308:B370">CONCATENATE(H308,"-",J308,"-",K308)</f>
        <v>--</v>
      </c>
      <c r="C308" s="299"/>
      <c r="D308" s="299"/>
      <c r="E308" s="300"/>
      <c r="F308" s="301"/>
      <c r="G308" s="302"/>
      <c r="H308" s="295"/>
      <c r="I308" s="304"/>
      <c r="J308" s="305"/>
      <c r="K308" s="305"/>
      <c r="L308" s="306"/>
    </row>
    <row r="309" spans="1:12" s="140" customFormat="1" ht="24" customHeight="1">
      <c r="A309" s="85">
        <v>261</v>
      </c>
      <c r="B309" s="231" t="str">
        <f t="shared" si="32"/>
        <v>--</v>
      </c>
      <c r="C309" s="299"/>
      <c r="D309" s="299"/>
      <c r="E309" s="300"/>
      <c r="F309" s="301"/>
      <c r="G309" s="302"/>
      <c r="H309" s="295"/>
      <c r="I309" s="304"/>
      <c r="J309" s="305"/>
      <c r="K309" s="305"/>
      <c r="L309" s="306"/>
    </row>
    <row r="310" spans="1:12" s="140" customFormat="1" ht="24" customHeight="1">
      <c r="A310" s="85">
        <v>262</v>
      </c>
      <c r="B310" s="231" t="str">
        <f t="shared" si="32"/>
        <v>--</v>
      </c>
      <c r="C310" s="299"/>
      <c r="D310" s="299"/>
      <c r="E310" s="300"/>
      <c r="F310" s="301"/>
      <c r="G310" s="302"/>
      <c r="H310" s="295"/>
      <c r="I310" s="304"/>
      <c r="J310" s="305"/>
      <c r="K310" s="305"/>
      <c r="L310" s="306"/>
    </row>
    <row r="311" spans="1:12" s="140" customFormat="1" ht="24" customHeight="1">
      <c r="A311" s="85">
        <v>263</v>
      </c>
      <c r="B311" s="231" t="str">
        <f t="shared" si="32"/>
        <v>--</v>
      </c>
      <c r="C311" s="299"/>
      <c r="D311" s="299"/>
      <c r="E311" s="300"/>
      <c r="F311" s="301"/>
      <c r="G311" s="302"/>
      <c r="H311" s="295"/>
      <c r="I311" s="304"/>
      <c r="J311" s="305"/>
      <c r="K311" s="305"/>
      <c r="L311" s="306"/>
    </row>
    <row r="312" spans="1:12" s="140" customFormat="1" ht="24" customHeight="1">
      <c r="A312" s="85">
        <v>264</v>
      </c>
      <c r="B312" s="231" t="str">
        <f t="shared" si="32"/>
        <v>--</v>
      </c>
      <c r="C312" s="299"/>
      <c r="D312" s="299"/>
      <c r="E312" s="300"/>
      <c r="F312" s="301"/>
      <c r="G312" s="302"/>
      <c r="H312" s="295"/>
      <c r="I312" s="304"/>
      <c r="J312" s="305"/>
      <c r="K312" s="305"/>
      <c r="L312" s="306"/>
    </row>
    <row r="313" spans="1:12" s="140" customFormat="1" ht="24" customHeight="1">
      <c r="A313" s="85">
        <v>265</v>
      </c>
      <c r="B313" s="231" t="str">
        <f t="shared" si="32"/>
        <v>--</v>
      </c>
      <c r="C313" s="299"/>
      <c r="D313" s="299"/>
      <c r="E313" s="300"/>
      <c r="F313" s="301"/>
      <c r="G313" s="302"/>
      <c r="H313" s="295"/>
      <c r="I313" s="304"/>
      <c r="J313" s="305"/>
      <c r="K313" s="305"/>
      <c r="L313" s="306"/>
    </row>
    <row r="314" spans="1:12" s="140" customFormat="1" ht="24" customHeight="1">
      <c r="A314" s="85">
        <v>266</v>
      </c>
      <c r="B314" s="231" t="str">
        <f t="shared" si="32"/>
        <v>--</v>
      </c>
      <c r="C314" s="299"/>
      <c r="D314" s="299"/>
      <c r="E314" s="300"/>
      <c r="F314" s="301"/>
      <c r="G314" s="302"/>
      <c r="H314" s="295"/>
      <c r="I314" s="304"/>
      <c r="J314" s="305"/>
      <c r="K314" s="305"/>
      <c r="L314" s="306"/>
    </row>
    <row r="315" spans="1:12" s="140" customFormat="1" ht="24" customHeight="1">
      <c r="A315" s="85">
        <v>267</v>
      </c>
      <c r="B315" s="231" t="str">
        <f t="shared" si="32"/>
        <v>--</v>
      </c>
      <c r="C315" s="299"/>
      <c r="D315" s="299"/>
      <c r="E315" s="300"/>
      <c r="F315" s="301"/>
      <c r="G315" s="302"/>
      <c r="H315" s="295"/>
      <c r="I315" s="304"/>
      <c r="J315" s="305"/>
      <c r="K315" s="305"/>
      <c r="L315" s="306"/>
    </row>
    <row r="316" spans="1:12" s="140" customFormat="1" ht="24" customHeight="1">
      <c r="A316" s="85">
        <v>268</v>
      </c>
      <c r="B316" s="231" t="str">
        <f t="shared" si="32"/>
        <v>--</v>
      </c>
      <c r="C316" s="299"/>
      <c r="D316" s="299"/>
      <c r="E316" s="300"/>
      <c r="F316" s="301"/>
      <c r="G316" s="302"/>
      <c r="H316" s="295"/>
      <c r="I316" s="304"/>
      <c r="J316" s="305"/>
      <c r="K316" s="305"/>
      <c r="L316" s="306"/>
    </row>
    <row r="317" spans="1:12" s="140" customFormat="1" ht="24" customHeight="1">
      <c r="A317" s="85">
        <v>269</v>
      </c>
      <c r="B317" s="231" t="str">
        <f t="shared" si="32"/>
        <v>--</v>
      </c>
      <c r="C317" s="299"/>
      <c r="D317" s="299"/>
      <c r="E317" s="300"/>
      <c r="F317" s="301"/>
      <c r="G317" s="302"/>
      <c r="H317" s="295"/>
      <c r="I317" s="304"/>
      <c r="J317" s="305"/>
      <c r="K317" s="305"/>
      <c r="L317" s="306"/>
    </row>
    <row r="318" spans="1:12" s="140" customFormat="1" ht="24" customHeight="1" thickBot="1">
      <c r="A318" s="85">
        <v>270</v>
      </c>
      <c r="B318" s="242" t="str">
        <f t="shared" si="32"/>
        <v>--</v>
      </c>
      <c r="C318" s="307"/>
      <c r="D318" s="307"/>
      <c r="E318" s="308"/>
      <c r="F318" s="309"/>
      <c r="G318" s="310"/>
      <c r="H318" s="311"/>
      <c r="I318" s="312"/>
      <c r="J318" s="313"/>
      <c r="K318" s="313"/>
      <c r="L318" s="314"/>
    </row>
    <row r="319" spans="1:12" s="140" customFormat="1" ht="24" customHeight="1">
      <c r="A319" s="85">
        <v>271</v>
      </c>
      <c r="B319" s="371" t="str">
        <f t="shared" si="32"/>
        <v>--</v>
      </c>
      <c r="C319" s="283"/>
      <c r="D319" s="283"/>
      <c r="E319" s="284"/>
      <c r="F319" s="285"/>
      <c r="G319" s="286"/>
      <c r="H319" s="287"/>
      <c r="I319" s="288"/>
      <c r="J319" s="289"/>
      <c r="K319" s="289"/>
      <c r="L319" s="290"/>
    </row>
    <row r="320" spans="1:12" s="140" customFormat="1" ht="24" customHeight="1">
      <c r="A320" s="85">
        <v>272</v>
      </c>
      <c r="B320" s="231" t="str">
        <f t="shared" si="32"/>
        <v>--</v>
      </c>
      <c r="C320" s="267"/>
      <c r="D320" s="267"/>
      <c r="E320" s="268"/>
      <c r="F320" s="269"/>
      <c r="G320" s="270"/>
      <c r="H320" s="271"/>
      <c r="I320" s="272"/>
      <c r="J320" s="273"/>
      <c r="K320" s="273"/>
      <c r="L320" s="274"/>
    </row>
    <row r="321" spans="1:12" s="140" customFormat="1" ht="24" customHeight="1">
      <c r="A321" s="85">
        <v>273</v>
      </c>
      <c r="B321" s="231" t="str">
        <f t="shared" si="32"/>
        <v>--</v>
      </c>
      <c r="C321" s="267"/>
      <c r="D321" s="267"/>
      <c r="E321" s="268"/>
      <c r="F321" s="269"/>
      <c r="G321" s="270"/>
      <c r="H321" s="271"/>
      <c r="I321" s="272"/>
      <c r="J321" s="273"/>
      <c r="K321" s="273"/>
      <c r="L321" s="274"/>
    </row>
    <row r="322" spans="1:12" s="140" customFormat="1" ht="24" customHeight="1">
      <c r="A322" s="85">
        <v>274</v>
      </c>
      <c r="B322" s="231" t="str">
        <f t="shared" si="32"/>
        <v>--</v>
      </c>
      <c r="C322" s="267"/>
      <c r="D322" s="267"/>
      <c r="E322" s="268"/>
      <c r="F322" s="269"/>
      <c r="G322" s="270"/>
      <c r="H322" s="271"/>
      <c r="I322" s="272"/>
      <c r="J322" s="273"/>
      <c r="K322" s="273"/>
      <c r="L322" s="274"/>
    </row>
    <row r="323" spans="1:12" s="140" customFormat="1" ht="24" customHeight="1">
      <c r="A323" s="85">
        <v>275</v>
      </c>
      <c r="B323" s="231" t="str">
        <f t="shared" si="32"/>
        <v>--</v>
      </c>
      <c r="C323" s="267"/>
      <c r="D323" s="267"/>
      <c r="E323" s="268"/>
      <c r="F323" s="269"/>
      <c r="G323" s="270"/>
      <c r="H323" s="271"/>
      <c r="I323" s="272"/>
      <c r="J323" s="273"/>
      <c r="K323" s="273"/>
      <c r="L323" s="274"/>
    </row>
    <row r="324" spans="1:12" s="140" customFormat="1" ht="24" customHeight="1">
      <c r="A324" s="85">
        <v>276</v>
      </c>
      <c r="B324" s="231" t="str">
        <f t="shared" si="32"/>
        <v>--</v>
      </c>
      <c r="C324" s="267"/>
      <c r="D324" s="267"/>
      <c r="E324" s="268"/>
      <c r="F324" s="269"/>
      <c r="G324" s="270"/>
      <c r="H324" s="271"/>
      <c r="I324" s="272"/>
      <c r="J324" s="273"/>
      <c r="K324" s="273"/>
      <c r="L324" s="274"/>
    </row>
    <row r="325" spans="1:12" s="140" customFormat="1" ht="24" customHeight="1">
      <c r="A325" s="85">
        <v>277</v>
      </c>
      <c r="B325" s="231" t="str">
        <f t="shared" si="32"/>
        <v>--</v>
      </c>
      <c r="C325" s="267"/>
      <c r="D325" s="267"/>
      <c r="E325" s="268"/>
      <c r="F325" s="269"/>
      <c r="G325" s="270"/>
      <c r="H325" s="271"/>
      <c r="I325" s="272"/>
      <c r="J325" s="273"/>
      <c r="K325" s="273"/>
      <c r="L325" s="274"/>
    </row>
    <row r="326" spans="1:12" s="140" customFormat="1" ht="24" customHeight="1">
      <c r="A326" s="85">
        <v>278</v>
      </c>
      <c r="B326" s="231" t="str">
        <f t="shared" si="32"/>
        <v>--</v>
      </c>
      <c r="C326" s="267"/>
      <c r="D326" s="267"/>
      <c r="E326" s="268"/>
      <c r="F326" s="269"/>
      <c r="G326" s="270"/>
      <c r="H326" s="271"/>
      <c r="I326" s="272"/>
      <c r="J326" s="273"/>
      <c r="K326" s="273"/>
      <c r="L326" s="274"/>
    </row>
    <row r="327" spans="1:12" s="140" customFormat="1" ht="24" customHeight="1">
      <c r="A327" s="85">
        <v>279</v>
      </c>
      <c r="B327" s="231" t="str">
        <f t="shared" si="32"/>
        <v>--</v>
      </c>
      <c r="C327" s="267"/>
      <c r="D327" s="267"/>
      <c r="E327" s="268"/>
      <c r="F327" s="269"/>
      <c r="G327" s="270"/>
      <c r="H327" s="271"/>
      <c r="I327" s="272"/>
      <c r="J327" s="273"/>
      <c r="K327" s="273"/>
      <c r="L327" s="274"/>
    </row>
    <row r="328" spans="1:12" s="140" customFormat="1" ht="24" customHeight="1">
      <c r="A328" s="85">
        <v>280</v>
      </c>
      <c r="B328" s="231" t="str">
        <f t="shared" si="32"/>
        <v>--</v>
      </c>
      <c r="C328" s="267"/>
      <c r="D328" s="267"/>
      <c r="E328" s="268"/>
      <c r="F328" s="269"/>
      <c r="G328" s="270"/>
      <c r="H328" s="271"/>
      <c r="I328" s="272"/>
      <c r="J328" s="273"/>
      <c r="K328" s="273"/>
      <c r="L328" s="274"/>
    </row>
    <row r="329" spans="1:12" s="140" customFormat="1" ht="24" customHeight="1">
      <c r="A329" s="85">
        <v>281</v>
      </c>
      <c r="B329" s="231" t="str">
        <f t="shared" si="32"/>
        <v>--</v>
      </c>
      <c r="C329" s="267"/>
      <c r="D329" s="267"/>
      <c r="E329" s="268"/>
      <c r="F329" s="269"/>
      <c r="G329" s="270"/>
      <c r="H329" s="271"/>
      <c r="I329" s="272"/>
      <c r="J329" s="273"/>
      <c r="K329" s="273"/>
      <c r="L329" s="274"/>
    </row>
    <row r="330" spans="1:12" s="140" customFormat="1" ht="24" customHeight="1">
      <c r="A330" s="85">
        <v>282</v>
      </c>
      <c r="B330" s="231" t="str">
        <f t="shared" si="32"/>
        <v>--</v>
      </c>
      <c r="C330" s="267"/>
      <c r="D330" s="267"/>
      <c r="E330" s="268"/>
      <c r="F330" s="269"/>
      <c r="G330" s="270"/>
      <c r="H330" s="271"/>
      <c r="I330" s="272"/>
      <c r="J330" s="273"/>
      <c r="K330" s="273"/>
      <c r="L330" s="274"/>
    </row>
    <row r="331" spans="1:12" s="140" customFormat="1" ht="24" customHeight="1" thickBot="1">
      <c r="A331" s="85">
        <v>283</v>
      </c>
      <c r="B331" s="242" t="str">
        <f t="shared" si="32"/>
        <v>--</v>
      </c>
      <c r="C331" s="275"/>
      <c r="D331" s="275"/>
      <c r="E331" s="276"/>
      <c r="F331" s="277"/>
      <c r="G331" s="278"/>
      <c r="H331" s="279"/>
      <c r="I331" s="280"/>
      <c r="J331" s="281"/>
      <c r="K331" s="281"/>
      <c r="L331" s="282"/>
    </row>
    <row r="332" spans="1:12" s="140" customFormat="1" ht="24" customHeight="1">
      <c r="A332" s="85">
        <v>284</v>
      </c>
      <c r="B332" s="241" t="str">
        <f t="shared" si="32"/>
        <v>--</v>
      </c>
      <c r="C332" s="291"/>
      <c r="D332" s="291"/>
      <c r="E332" s="292"/>
      <c r="F332" s="293"/>
      <c r="G332" s="294"/>
      <c r="H332" s="295"/>
      <c r="I332" s="296"/>
      <c r="J332" s="297"/>
      <c r="K332" s="297"/>
      <c r="L332" s="298"/>
    </row>
    <row r="333" spans="1:12" s="140" customFormat="1" ht="24" customHeight="1">
      <c r="A333" s="85">
        <v>285</v>
      </c>
      <c r="B333" s="231" t="str">
        <f t="shared" si="32"/>
        <v>--</v>
      </c>
      <c r="C333" s="299"/>
      <c r="D333" s="299"/>
      <c r="E333" s="300"/>
      <c r="F333" s="301"/>
      <c r="G333" s="302"/>
      <c r="H333" s="295"/>
      <c r="I333" s="304"/>
      <c r="J333" s="305"/>
      <c r="K333" s="305"/>
      <c r="L333" s="306"/>
    </row>
    <row r="334" spans="1:12" s="140" customFormat="1" ht="24" customHeight="1">
      <c r="A334" s="85">
        <v>286</v>
      </c>
      <c r="B334" s="231" t="str">
        <f t="shared" si="32"/>
        <v>--</v>
      </c>
      <c r="C334" s="299"/>
      <c r="D334" s="299"/>
      <c r="E334" s="300"/>
      <c r="F334" s="301"/>
      <c r="G334" s="302"/>
      <c r="H334" s="295"/>
      <c r="I334" s="304"/>
      <c r="J334" s="305"/>
      <c r="K334" s="305"/>
      <c r="L334" s="306"/>
    </row>
    <row r="335" spans="1:12" s="140" customFormat="1" ht="24" customHeight="1">
      <c r="A335" s="85">
        <v>287</v>
      </c>
      <c r="B335" s="231" t="str">
        <f t="shared" si="32"/>
        <v>--</v>
      </c>
      <c r="C335" s="299"/>
      <c r="D335" s="299"/>
      <c r="E335" s="300"/>
      <c r="F335" s="301"/>
      <c r="G335" s="302"/>
      <c r="H335" s="295"/>
      <c r="I335" s="304"/>
      <c r="J335" s="305"/>
      <c r="K335" s="305"/>
      <c r="L335" s="306"/>
    </row>
    <row r="336" spans="1:12" s="140" customFormat="1" ht="24" customHeight="1">
      <c r="A336" s="85">
        <v>288</v>
      </c>
      <c r="B336" s="231" t="str">
        <f t="shared" si="32"/>
        <v>--</v>
      </c>
      <c r="C336" s="299"/>
      <c r="D336" s="299"/>
      <c r="E336" s="300"/>
      <c r="F336" s="301"/>
      <c r="G336" s="302"/>
      <c r="H336" s="295"/>
      <c r="I336" s="304"/>
      <c r="J336" s="305"/>
      <c r="K336" s="305"/>
      <c r="L336" s="306"/>
    </row>
    <row r="337" spans="1:12" s="140" customFormat="1" ht="24" customHeight="1">
      <c r="A337" s="85">
        <v>289</v>
      </c>
      <c r="B337" s="231" t="str">
        <f t="shared" si="32"/>
        <v>--</v>
      </c>
      <c r="C337" s="299"/>
      <c r="D337" s="299"/>
      <c r="E337" s="300"/>
      <c r="F337" s="301"/>
      <c r="G337" s="302"/>
      <c r="H337" s="295"/>
      <c r="I337" s="304"/>
      <c r="J337" s="305"/>
      <c r="K337" s="305"/>
      <c r="L337" s="306"/>
    </row>
    <row r="338" spans="1:12" s="140" customFormat="1" ht="24" customHeight="1">
      <c r="A338" s="85">
        <v>290</v>
      </c>
      <c r="B338" s="231" t="str">
        <f t="shared" si="32"/>
        <v>--</v>
      </c>
      <c r="C338" s="299"/>
      <c r="D338" s="299"/>
      <c r="E338" s="300"/>
      <c r="F338" s="301"/>
      <c r="G338" s="302"/>
      <c r="H338" s="295"/>
      <c r="I338" s="304"/>
      <c r="J338" s="305"/>
      <c r="K338" s="305"/>
      <c r="L338" s="306"/>
    </row>
    <row r="339" spans="1:12" s="140" customFormat="1" ht="24" customHeight="1">
      <c r="A339" s="85">
        <v>291</v>
      </c>
      <c r="B339" s="231" t="str">
        <f t="shared" si="32"/>
        <v>--</v>
      </c>
      <c r="C339" s="299"/>
      <c r="D339" s="299"/>
      <c r="E339" s="300"/>
      <c r="F339" s="301"/>
      <c r="G339" s="302"/>
      <c r="H339" s="295"/>
      <c r="I339" s="304"/>
      <c r="J339" s="305"/>
      <c r="K339" s="305"/>
      <c r="L339" s="306"/>
    </row>
    <row r="340" spans="1:12" s="140" customFormat="1" ht="24" customHeight="1">
      <c r="A340" s="85">
        <v>292</v>
      </c>
      <c r="B340" s="231" t="str">
        <f t="shared" si="32"/>
        <v>--</v>
      </c>
      <c r="C340" s="299"/>
      <c r="D340" s="299"/>
      <c r="E340" s="300"/>
      <c r="F340" s="301"/>
      <c r="G340" s="302"/>
      <c r="H340" s="295"/>
      <c r="I340" s="304"/>
      <c r="J340" s="305"/>
      <c r="K340" s="305"/>
      <c r="L340" s="306"/>
    </row>
    <row r="341" spans="1:12" s="140" customFormat="1" ht="24" customHeight="1">
      <c r="A341" s="85">
        <v>293</v>
      </c>
      <c r="B341" s="231" t="str">
        <f t="shared" si="32"/>
        <v>--</v>
      </c>
      <c r="C341" s="299"/>
      <c r="D341" s="299"/>
      <c r="E341" s="300"/>
      <c r="F341" s="301"/>
      <c r="G341" s="302"/>
      <c r="H341" s="295"/>
      <c r="I341" s="304"/>
      <c r="J341" s="305"/>
      <c r="K341" s="305"/>
      <c r="L341" s="306"/>
    </row>
    <row r="342" spans="1:12" s="140" customFormat="1" ht="24" customHeight="1">
      <c r="A342" s="85">
        <v>294</v>
      </c>
      <c r="B342" s="231" t="str">
        <f t="shared" si="32"/>
        <v>--</v>
      </c>
      <c r="C342" s="299"/>
      <c r="D342" s="299"/>
      <c r="E342" s="300"/>
      <c r="F342" s="301"/>
      <c r="G342" s="302"/>
      <c r="H342" s="295"/>
      <c r="I342" s="304"/>
      <c r="J342" s="305"/>
      <c r="K342" s="305"/>
      <c r="L342" s="306"/>
    </row>
    <row r="343" spans="1:12" s="140" customFormat="1" ht="24" customHeight="1">
      <c r="A343" s="85">
        <v>295</v>
      </c>
      <c r="B343" s="231" t="str">
        <f t="shared" si="32"/>
        <v>--</v>
      </c>
      <c r="C343" s="299"/>
      <c r="D343" s="299"/>
      <c r="E343" s="300"/>
      <c r="F343" s="301"/>
      <c r="G343" s="302"/>
      <c r="H343" s="295"/>
      <c r="I343" s="304"/>
      <c r="J343" s="305"/>
      <c r="K343" s="305"/>
      <c r="L343" s="306"/>
    </row>
    <row r="344" spans="1:12" s="140" customFormat="1" ht="24" customHeight="1" thickBot="1">
      <c r="A344" s="85">
        <v>296</v>
      </c>
      <c r="B344" s="242" t="str">
        <f t="shared" si="32"/>
        <v>--</v>
      </c>
      <c r="C344" s="307"/>
      <c r="D344" s="307"/>
      <c r="E344" s="308"/>
      <c r="F344" s="309"/>
      <c r="G344" s="310"/>
      <c r="H344" s="311"/>
      <c r="I344" s="312"/>
      <c r="J344" s="313"/>
      <c r="K344" s="313"/>
      <c r="L344" s="314"/>
    </row>
    <row r="345" spans="1:12" s="140" customFormat="1" ht="24" customHeight="1">
      <c r="A345" s="85">
        <v>297</v>
      </c>
      <c r="B345" s="371" t="str">
        <f t="shared" si="32"/>
        <v>--</v>
      </c>
      <c r="C345" s="283"/>
      <c r="D345" s="283"/>
      <c r="E345" s="284"/>
      <c r="F345" s="285"/>
      <c r="G345" s="286"/>
      <c r="H345" s="287"/>
      <c r="I345" s="288">
        <v>4840</v>
      </c>
      <c r="J345" s="289"/>
      <c r="K345" s="289"/>
      <c r="L345" s="290"/>
    </row>
    <row r="346" spans="1:12" s="140" customFormat="1" ht="24" customHeight="1">
      <c r="A346" s="85">
        <v>298</v>
      </c>
      <c r="B346" s="231" t="str">
        <f t="shared" si="32"/>
        <v>--</v>
      </c>
      <c r="C346" s="267"/>
      <c r="D346" s="267"/>
      <c r="E346" s="268"/>
      <c r="F346" s="269"/>
      <c r="G346" s="270"/>
      <c r="H346" s="271"/>
      <c r="I346" s="272"/>
      <c r="J346" s="273"/>
      <c r="K346" s="273"/>
      <c r="L346" s="274"/>
    </row>
    <row r="347" spans="1:12" s="140" customFormat="1" ht="24" customHeight="1">
      <c r="A347" s="85">
        <v>299</v>
      </c>
      <c r="B347" s="231" t="str">
        <f t="shared" si="32"/>
        <v>--</v>
      </c>
      <c r="C347" s="267"/>
      <c r="D347" s="267"/>
      <c r="E347" s="268"/>
      <c r="F347" s="269"/>
      <c r="G347" s="270"/>
      <c r="H347" s="271"/>
      <c r="I347" s="272"/>
      <c r="J347" s="273"/>
      <c r="K347" s="273"/>
      <c r="L347" s="274"/>
    </row>
    <row r="348" spans="1:12" s="140" customFormat="1" ht="24" customHeight="1">
      <c r="A348" s="85">
        <v>300</v>
      </c>
      <c r="B348" s="231" t="str">
        <f t="shared" si="32"/>
        <v>--</v>
      </c>
      <c r="C348" s="267"/>
      <c r="D348" s="267"/>
      <c r="E348" s="268"/>
      <c r="F348" s="269"/>
      <c r="G348" s="270"/>
      <c r="H348" s="271"/>
      <c r="I348" s="272"/>
      <c r="J348" s="273"/>
      <c r="K348" s="273"/>
      <c r="L348" s="274"/>
    </row>
    <row r="349" spans="1:12" s="140" customFormat="1" ht="24" customHeight="1">
      <c r="A349" s="85">
        <v>301</v>
      </c>
      <c r="B349" s="231" t="str">
        <f t="shared" si="32"/>
        <v>--</v>
      </c>
      <c r="C349" s="267"/>
      <c r="D349" s="267"/>
      <c r="E349" s="268"/>
      <c r="F349" s="269"/>
      <c r="G349" s="270"/>
      <c r="H349" s="271"/>
      <c r="I349" s="272"/>
      <c r="J349" s="273"/>
      <c r="K349" s="273"/>
      <c r="L349" s="274"/>
    </row>
    <row r="350" spans="1:12" s="140" customFormat="1" ht="24" customHeight="1">
      <c r="A350" s="85">
        <v>302</v>
      </c>
      <c r="B350" s="231" t="str">
        <f t="shared" si="32"/>
        <v>--</v>
      </c>
      <c r="C350" s="267"/>
      <c r="D350" s="267"/>
      <c r="E350" s="268"/>
      <c r="F350" s="269"/>
      <c r="G350" s="270"/>
      <c r="H350" s="271"/>
      <c r="I350" s="272"/>
      <c r="J350" s="273"/>
      <c r="K350" s="273"/>
      <c r="L350" s="274"/>
    </row>
    <row r="351" spans="1:12" s="140" customFormat="1" ht="24" customHeight="1">
      <c r="A351" s="85">
        <v>303</v>
      </c>
      <c r="B351" s="231" t="str">
        <f t="shared" si="32"/>
        <v>--</v>
      </c>
      <c r="C351" s="267"/>
      <c r="D351" s="267"/>
      <c r="E351" s="268"/>
      <c r="F351" s="269"/>
      <c r="G351" s="270"/>
      <c r="H351" s="271"/>
      <c r="I351" s="272"/>
      <c r="J351" s="273"/>
      <c r="K351" s="273"/>
      <c r="L351" s="274"/>
    </row>
    <row r="352" spans="1:12" s="140" customFormat="1" ht="24" customHeight="1">
      <c r="A352" s="85">
        <v>304</v>
      </c>
      <c r="B352" s="231" t="str">
        <f t="shared" si="32"/>
        <v>--</v>
      </c>
      <c r="C352" s="267"/>
      <c r="D352" s="267"/>
      <c r="E352" s="268"/>
      <c r="F352" s="269"/>
      <c r="G352" s="270"/>
      <c r="H352" s="271"/>
      <c r="I352" s="272"/>
      <c r="J352" s="273"/>
      <c r="K352" s="273"/>
      <c r="L352" s="274"/>
    </row>
    <row r="353" spans="1:12" s="140" customFormat="1" ht="24" customHeight="1">
      <c r="A353" s="85">
        <v>305</v>
      </c>
      <c r="B353" s="231" t="str">
        <f t="shared" si="32"/>
        <v>--</v>
      </c>
      <c r="C353" s="267"/>
      <c r="D353" s="267"/>
      <c r="E353" s="268"/>
      <c r="F353" s="269"/>
      <c r="G353" s="270"/>
      <c r="H353" s="271"/>
      <c r="I353" s="272"/>
      <c r="J353" s="273"/>
      <c r="K353" s="273"/>
      <c r="L353" s="274"/>
    </row>
    <row r="354" spans="1:12" s="140" customFormat="1" ht="24" customHeight="1">
      <c r="A354" s="85">
        <v>306</v>
      </c>
      <c r="B354" s="231" t="str">
        <f t="shared" si="32"/>
        <v>--</v>
      </c>
      <c r="C354" s="267"/>
      <c r="D354" s="267"/>
      <c r="E354" s="268"/>
      <c r="F354" s="269"/>
      <c r="G354" s="270"/>
      <c r="H354" s="271"/>
      <c r="I354" s="272"/>
      <c r="J354" s="273"/>
      <c r="K354" s="273"/>
      <c r="L354" s="274"/>
    </row>
    <row r="355" spans="1:12" s="140" customFormat="1" ht="24" customHeight="1">
      <c r="A355" s="85">
        <v>307</v>
      </c>
      <c r="B355" s="231" t="str">
        <f t="shared" si="32"/>
        <v>--</v>
      </c>
      <c r="C355" s="267"/>
      <c r="D355" s="267"/>
      <c r="E355" s="268"/>
      <c r="F355" s="269"/>
      <c r="G355" s="270"/>
      <c r="H355" s="271"/>
      <c r="I355" s="272"/>
      <c r="J355" s="273"/>
      <c r="K355" s="273"/>
      <c r="L355" s="274"/>
    </row>
    <row r="356" spans="1:12" s="140" customFormat="1" ht="24" customHeight="1">
      <c r="A356" s="85">
        <v>308</v>
      </c>
      <c r="B356" s="231" t="str">
        <f t="shared" si="32"/>
        <v>--</v>
      </c>
      <c r="C356" s="267"/>
      <c r="D356" s="267"/>
      <c r="E356" s="268"/>
      <c r="F356" s="269"/>
      <c r="G356" s="270"/>
      <c r="H356" s="271"/>
      <c r="I356" s="272"/>
      <c r="J356" s="273"/>
      <c r="K356" s="273"/>
      <c r="L356" s="274"/>
    </row>
    <row r="357" spans="1:12" s="140" customFormat="1" ht="24" customHeight="1">
      <c r="A357" s="85">
        <v>309</v>
      </c>
      <c r="B357" s="231" t="str">
        <f t="shared" si="32"/>
        <v>--</v>
      </c>
      <c r="C357" s="267"/>
      <c r="D357" s="267"/>
      <c r="E357" s="268"/>
      <c r="F357" s="269"/>
      <c r="G357" s="270"/>
      <c r="H357" s="271"/>
      <c r="I357" s="272"/>
      <c r="J357" s="273"/>
      <c r="K357" s="273"/>
      <c r="L357" s="274"/>
    </row>
    <row r="358" spans="1:12" s="140" customFormat="1" ht="24" customHeight="1" thickBot="1">
      <c r="A358" s="85">
        <v>310</v>
      </c>
      <c r="B358" s="242" t="str">
        <f t="shared" si="32"/>
        <v>--</v>
      </c>
      <c r="C358" s="275"/>
      <c r="D358" s="275"/>
      <c r="E358" s="276"/>
      <c r="F358" s="277"/>
      <c r="G358" s="278"/>
      <c r="H358" s="279"/>
      <c r="I358" s="280"/>
      <c r="J358" s="281"/>
      <c r="K358" s="281"/>
      <c r="L358" s="282"/>
    </row>
    <row r="359" spans="1:12" s="140" customFormat="1" ht="24" customHeight="1">
      <c r="A359" s="85">
        <v>311</v>
      </c>
      <c r="B359" s="241" t="str">
        <f t="shared" si="32"/>
        <v>--</v>
      </c>
      <c r="C359" s="291"/>
      <c r="D359" s="291"/>
      <c r="E359" s="292"/>
      <c r="F359" s="293"/>
      <c r="G359" s="294"/>
      <c r="H359" s="295"/>
      <c r="I359" s="296"/>
      <c r="J359" s="297"/>
      <c r="K359" s="297"/>
      <c r="L359" s="298"/>
    </row>
    <row r="360" spans="1:12" ht="24" customHeight="1">
      <c r="A360" s="85">
        <v>312</v>
      </c>
      <c r="B360" s="231" t="str">
        <f t="shared" si="32"/>
        <v>--</v>
      </c>
      <c r="C360" s="299"/>
      <c r="D360" s="299"/>
      <c r="E360" s="300"/>
      <c r="F360" s="301"/>
      <c r="G360" s="302"/>
      <c r="H360" s="295"/>
      <c r="I360" s="304"/>
      <c r="J360" s="305"/>
      <c r="K360" s="305"/>
      <c r="L360" s="306"/>
    </row>
    <row r="361" spans="1:12" ht="24" customHeight="1">
      <c r="A361" s="85">
        <v>313</v>
      </c>
      <c r="B361" s="231" t="str">
        <f t="shared" si="32"/>
        <v>--</v>
      </c>
      <c r="C361" s="299"/>
      <c r="D361" s="299"/>
      <c r="E361" s="300"/>
      <c r="F361" s="301"/>
      <c r="G361" s="302"/>
      <c r="H361" s="295"/>
      <c r="I361" s="304"/>
      <c r="J361" s="305"/>
      <c r="K361" s="305"/>
      <c r="L361" s="306"/>
    </row>
    <row r="362" spans="1:12" ht="24" customHeight="1">
      <c r="A362" s="85">
        <v>314</v>
      </c>
      <c r="B362" s="231" t="str">
        <f t="shared" si="32"/>
        <v>--</v>
      </c>
      <c r="C362" s="299"/>
      <c r="D362" s="299"/>
      <c r="E362" s="300"/>
      <c r="F362" s="301"/>
      <c r="G362" s="302"/>
      <c r="H362" s="295"/>
      <c r="I362" s="304"/>
      <c r="J362" s="305"/>
      <c r="K362" s="305"/>
      <c r="L362" s="306"/>
    </row>
    <row r="363" spans="1:12" ht="24" customHeight="1">
      <c r="A363" s="85">
        <v>315</v>
      </c>
      <c r="B363" s="231" t="str">
        <f t="shared" si="32"/>
        <v>--</v>
      </c>
      <c r="C363" s="299"/>
      <c r="D363" s="299"/>
      <c r="E363" s="300"/>
      <c r="F363" s="301"/>
      <c r="G363" s="302"/>
      <c r="H363" s="295"/>
      <c r="I363" s="304"/>
      <c r="J363" s="305"/>
      <c r="K363" s="305"/>
      <c r="L363" s="306"/>
    </row>
    <row r="364" spans="1:12" ht="24" customHeight="1">
      <c r="A364" s="85">
        <v>316</v>
      </c>
      <c r="B364" s="231" t="str">
        <f t="shared" si="32"/>
        <v>--</v>
      </c>
      <c r="C364" s="299"/>
      <c r="D364" s="299"/>
      <c r="E364" s="300"/>
      <c r="F364" s="301"/>
      <c r="G364" s="302"/>
      <c r="H364" s="295"/>
      <c r="I364" s="304"/>
      <c r="J364" s="305"/>
      <c r="K364" s="305"/>
      <c r="L364" s="306"/>
    </row>
    <row r="365" spans="1:12" ht="24" customHeight="1">
      <c r="A365" s="85">
        <v>317</v>
      </c>
      <c r="B365" s="231" t="str">
        <f t="shared" si="32"/>
        <v>--</v>
      </c>
      <c r="C365" s="299"/>
      <c r="D365" s="299"/>
      <c r="E365" s="300"/>
      <c r="F365" s="301"/>
      <c r="G365" s="302"/>
      <c r="H365" s="295"/>
      <c r="I365" s="304"/>
      <c r="J365" s="305"/>
      <c r="K365" s="305"/>
      <c r="L365" s="306"/>
    </row>
    <row r="366" spans="1:12" ht="24" customHeight="1">
      <c r="A366" s="85">
        <v>318</v>
      </c>
      <c r="B366" s="231" t="str">
        <f t="shared" si="32"/>
        <v>--</v>
      </c>
      <c r="C366" s="299"/>
      <c r="D366" s="299"/>
      <c r="E366" s="300"/>
      <c r="F366" s="301"/>
      <c r="G366" s="302"/>
      <c r="H366" s="295"/>
      <c r="I366" s="304"/>
      <c r="J366" s="305"/>
      <c r="K366" s="305"/>
      <c r="L366" s="306"/>
    </row>
    <row r="367" spans="1:12" ht="24" customHeight="1">
      <c r="A367" s="85">
        <v>319</v>
      </c>
      <c r="B367" s="231" t="str">
        <f t="shared" si="32"/>
        <v>--</v>
      </c>
      <c r="C367" s="299"/>
      <c r="D367" s="299"/>
      <c r="E367" s="300"/>
      <c r="F367" s="301"/>
      <c r="G367" s="302"/>
      <c r="H367" s="295"/>
      <c r="I367" s="304"/>
      <c r="J367" s="305"/>
      <c r="K367" s="305"/>
      <c r="L367" s="306"/>
    </row>
    <row r="368" spans="1:12" ht="24" customHeight="1">
      <c r="A368" s="85">
        <v>320</v>
      </c>
      <c r="B368" s="231" t="str">
        <f t="shared" si="32"/>
        <v>--</v>
      </c>
      <c r="C368" s="299"/>
      <c r="D368" s="299"/>
      <c r="E368" s="300"/>
      <c r="F368" s="301"/>
      <c r="G368" s="302"/>
      <c r="H368" s="295"/>
      <c r="I368" s="304"/>
      <c r="J368" s="305"/>
      <c r="K368" s="305"/>
      <c r="L368" s="306"/>
    </row>
    <row r="369" spans="1:12" ht="24" customHeight="1">
      <c r="A369" s="85">
        <v>321</v>
      </c>
      <c r="B369" s="231" t="str">
        <f t="shared" si="32"/>
        <v>--</v>
      </c>
      <c r="C369" s="299"/>
      <c r="D369" s="299"/>
      <c r="E369" s="300"/>
      <c r="F369" s="301"/>
      <c r="G369" s="302"/>
      <c r="H369" s="295"/>
      <c r="I369" s="304"/>
      <c r="J369" s="305"/>
      <c r="K369" s="305"/>
      <c r="L369" s="306"/>
    </row>
    <row r="370" spans="1:12" ht="24" customHeight="1">
      <c r="A370" s="85">
        <v>322</v>
      </c>
      <c r="B370" s="231" t="str">
        <f t="shared" si="32"/>
        <v>--</v>
      </c>
      <c r="C370" s="299"/>
      <c r="D370" s="299"/>
      <c r="E370" s="300"/>
      <c r="F370" s="301"/>
      <c r="G370" s="302"/>
      <c r="H370" s="295"/>
      <c r="I370" s="304"/>
      <c r="J370" s="305"/>
      <c r="K370" s="305"/>
      <c r="L370" s="306"/>
    </row>
    <row r="371" spans="1:12" ht="24" customHeight="1">
      <c r="A371" s="85">
        <v>323</v>
      </c>
      <c r="B371" s="231" t="str">
        <f>CONCATENATE(H371,"-",J371,"-",K371)</f>
        <v>--</v>
      </c>
      <c r="C371" s="299"/>
      <c r="D371" s="299"/>
      <c r="E371" s="300"/>
      <c r="F371" s="301"/>
      <c r="G371" s="302"/>
      <c r="H371" s="295"/>
      <c r="I371" s="304"/>
      <c r="J371" s="305"/>
      <c r="K371" s="305"/>
      <c r="L371" s="306"/>
    </row>
    <row r="372" spans="1:12" ht="24" customHeight="1" thickBot="1">
      <c r="A372" s="85">
        <v>324</v>
      </c>
      <c r="B372" s="242" t="str">
        <f>CONCATENATE(H372,"-",J372,"-",K372)</f>
        <v>--</v>
      </c>
      <c r="C372" s="307"/>
      <c r="D372" s="307"/>
      <c r="E372" s="308"/>
      <c r="F372" s="309"/>
      <c r="G372" s="310"/>
      <c r="H372" s="311"/>
      <c r="I372" s="312"/>
      <c r="J372" s="313"/>
      <c r="K372" s="313"/>
      <c r="L372" s="314"/>
    </row>
    <row r="373" spans="1:12" ht="24" customHeight="1">
      <c r="A373" s="85">
        <v>325</v>
      </c>
      <c r="B373" s="241" t="str">
        <f aca="true" t="shared" si="33" ref="B373:B416">CONCATENATE(H373,"-",L373)</f>
        <v>-</v>
      </c>
      <c r="C373" s="259"/>
      <c r="D373" s="259"/>
      <c r="E373" s="260"/>
      <c r="F373" s="261"/>
      <c r="G373" s="262"/>
      <c r="H373" s="263"/>
      <c r="I373" s="264"/>
      <c r="J373" s="265"/>
      <c r="K373" s="265"/>
      <c r="L373" s="266"/>
    </row>
    <row r="374" spans="1:12" ht="24" customHeight="1">
      <c r="A374" s="85">
        <v>326</v>
      </c>
      <c r="B374" s="231" t="str">
        <f t="shared" si="33"/>
        <v>-</v>
      </c>
      <c r="C374" s="267"/>
      <c r="D374" s="267"/>
      <c r="E374" s="268"/>
      <c r="F374" s="269"/>
      <c r="G374" s="270"/>
      <c r="H374" s="271"/>
      <c r="I374" s="272"/>
      <c r="J374" s="273"/>
      <c r="K374" s="273"/>
      <c r="L374" s="274"/>
    </row>
    <row r="375" spans="1:12" ht="24" customHeight="1">
      <c r="A375" s="85">
        <v>327</v>
      </c>
      <c r="B375" s="231" t="str">
        <f t="shared" si="33"/>
        <v>-</v>
      </c>
      <c r="C375" s="267"/>
      <c r="D375" s="267"/>
      <c r="E375" s="268"/>
      <c r="F375" s="269"/>
      <c r="G375" s="270"/>
      <c r="H375" s="271"/>
      <c r="I375" s="272"/>
      <c r="J375" s="273"/>
      <c r="K375" s="273"/>
      <c r="L375" s="274"/>
    </row>
    <row r="376" spans="1:12" ht="24" customHeight="1">
      <c r="A376" s="85">
        <v>328</v>
      </c>
      <c r="B376" s="231" t="str">
        <f t="shared" si="33"/>
        <v>-</v>
      </c>
      <c r="C376" s="267"/>
      <c r="D376" s="267"/>
      <c r="E376" s="268"/>
      <c r="F376" s="269"/>
      <c r="G376" s="270"/>
      <c r="H376" s="271"/>
      <c r="I376" s="272"/>
      <c r="J376" s="273"/>
      <c r="K376" s="273"/>
      <c r="L376" s="274"/>
    </row>
    <row r="377" spans="1:12" ht="24" customHeight="1">
      <c r="A377" s="85">
        <v>329</v>
      </c>
      <c r="B377" s="231" t="str">
        <f t="shared" si="33"/>
        <v>-</v>
      </c>
      <c r="C377" s="267"/>
      <c r="D377" s="267"/>
      <c r="E377" s="268"/>
      <c r="F377" s="269"/>
      <c r="G377" s="270"/>
      <c r="H377" s="271"/>
      <c r="I377" s="272"/>
      <c r="J377" s="273"/>
      <c r="K377" s="273"/>
      <c r="L377" s="274"/>
    </row>
    <row r="378" spans="1:12" ht="24" customHeight="1">
      <c r="A378" s="85">
        <v>330</v>
      </c>
      <c r="B378" s="231" t="str">
        <f t="shared" si="33"/>
        <v>-</v>
      </c>
      <c r="C378" s="267"/>
      <c r="D378" s="267"/>
      <c r="E378" s="268"/>
      <c r="F378" s="269"/>
      <c r="G378" s="270"/>
      <c r="H378" s="271"/>
      <c r="I378" s="272"/>
      <c r="J378" s="273"/>
      <c r="K378" s="273"/>
      <c r="L378" s="274"/>
    </row>
    <row r="379" spans="1:12" ht="24" customHeight="1">
      <c r="A379" s="85">
        <v>331</v>
      </c>
      <c r="B379" s="231" t="str">
        <f t="shared" si="33"/>
        <v>-</v>
      </c>
      <c r="C379" s="267"/>
      <c r="D379" s="267"/>
      <c r="E379" s="268"/>
      <c r="F379" s="269"/>
      <c r="G379" s="270"/>
      <c r="H379" s="271"/>
      <c r="I379" s="272"/>
      <c r="J379" s="273"/>
      <c r="K379" s="273"/>
      <c r="L379" s="274"/>
    </row>
    <row r="380" spans="1:12" ht="24" customHeight="1">
      <c r="A380" s="85">
        <v>332</v>
      </c>
      <c r="B380" s="231" t="str">
        <f t="shared" si="33"/>
        <v>-</v>
      </c>
      <c r="C380" s="267"/>
      <c r="D380" s="267"/>
      <c r="E380" s="268"/>
      <c r="F380" s="269"/>
      <c r="G380" s="270"/>
      <c r="H380" s="271"/>
      <c r="I380" s="272"/>
      <c r="J380" s="273"/>
      <c r="K380" s="273"/>
      <c r="L380" s="274"/>
    </row>
    <row r="381" spans="1:12" ht="24" customHeight="1">
      <c r="A381" s="85">
        <v>333</v>
      </c>
      <c r="B381" s="231" t="str">
        <f t="shared" si="33"/>
        <v>-</v>
      </c>
      <c r="C381" s="267"/>
      <c r="D381" s="267"/>
      <c r="E381" s="268"/>
      <c r="F381" s="269"/>
      <c r="G381" s="270"/>
      <c r="H381" s="271"/>
      <c r="I381" s="272"/>
      <c r="J381" s="273"/>
      <c r="K381" s="273"/>
      <c r="L381" s="274"/>
    </row>
    <row r="382" spans="1:12" ht="24" customHeight="1">
      <c r="A382" s="85">
        <v>334</v>
      </c>
      <c r="B382" s="231" t="str">
        <f t="shared" si="33"/>
        <v>-</v>
      </c>
      <c r="C382" s="267"/>
      <c r="D382" s="267"/>
      <c r="E382" s="268"/>
      <c r="F382" s="269"/>
      <c r="G382" s="270"/>
      <c r="H382" s="271"/>
      <c r="I382" s="272"/>
      <c r="J382" s="273"/>
      <c r="K382" s="273"/>
      <c r="L382" s="274"/>
    </row>
    <row r="383" spans="1:12" ht="24" customHeight="1">
      <c r="A383" s="85">
        <v>335</v>
      </c>
      <c r="B383" s="231" t="str">
        <f t="shared" si="33"/>
        <v>-</v>
      </c>
      <c r="C383" s="267"/>
      <c r="D383" s="267"/>
      <c r="E383" s="268"/>
      <c r="F383" s="269"/>
      <c r="G383" s="270"/>
      <c r="H383" s="271"/>
      <c r="I383" s="272"/>
      <c r="J383" s="273"/>
      <c r="K383" s="273"/>
      <c r="L383" s="274"/>
    </row>
    <row r="384" spans="1:12" ht="24" customHeight="1">
      <c r="A384" s="85">
        <v>336</v>
      </c>
      <c r="B384" s="231" t="str">
        <f t="shared" si="33"/>
        <v>-</v>
      </c>
      <c r="C384" s="267"/>
      <c r="D384" s="267"/>
      <c r="E384" s="268"/>
      <c r="F384" s="269"/>
      <c r="G384" s="270"/>
      <c r="H384" s="271"/>
      <c r="I384" s="272"/>
      <c r="J384" s="273"/>
      <c r="K384" s="273"/>
      <c r="L384" s="274"/>
    </row>
    <row r="385" spans="1:12" ht="24" customHeight="1">
      <c r="A385" s="85">
        <v>337</v>
      </c>
      <c r="B385" s="231" t="str">
        <f t="shared" si="33"/>
        <v>-</v>
      </c>
      <c r="C385" s="267"/>
      <c r="D385" s="267"/>
      <c r="E385" s="268"/>
      <c r="F385" s="269"/>
      <c r="G385" s="270"/>
      <c r="H385" s="271"/>
      <c r="I385" s="272"/>
      <c r="J385" s="273"/>
      <c r="K385" s="273"/>
      <c r="L385" s="274"/>
    </row>
    <row r="386" spans="1:12" ht="24" customHeight="1">
      <c r="A386" s="85">
        <v>338</v>
      </c>
      <c r="B386" s="231" t="str">
        <f t="shared" si="33"/>
        <v>-</v>
      </c>
      <c r="C386" s="267"/>
      <c r="D386" s="267"/>
      <c r="E386" s="268"/>
      <c r="F386" s="269"/>
      <c r="G386" s="270"/>
      <c r="H386" s="271"/>
      <c r="I386" s="272"/>
      <c r="J386" s="273"/>
      <c r="K386" s="273"/>
      <c r="L386" s="274"/>
    </row>
    <row r="387" spans="1:12" ht="24" customHeight="1">
      <c r="A387" s="85">
        <v>339</v>
      </c>
      <c r="B387" s="231" t="str">
        <f t="shared" si="33"/>
        <v>-</v>
      </c>
      <c r="C387" s="267"/>
      <c r="D387" s="267"/>
      <c r="E387" s="268"/>
      <c r="F387" s="269"/>
      <c r="G387" s="270"/>
      <c r="H387" s="271"/>
      <c r="I387" s="272"/>
      <c r="J387" s="273"/>
      <c r="K387" s="273"/>
      <c r="L387" s="274"/>
    </row>
    <row r="388" spans="1:12" ht="24" customHeight="1">
      <c r="A388" s="85">
        <v>340</v>
      </c>
      <c r="B388" s="231" t="str">
        <f t="shared" si="33"/>
        <v>-</v>
      </c>
      <c r="C388" s="267"/>
      <c r="D388" s="267"/>
      <c r="E388" s="268"/>
      <c r="F388" s="269"/>
      <c r="G388" s="270"/>
      <c r="H388" s="271"/>
      <c r="I388" s="272"/>
      <c r="J388" s="273"/>
      <c r="K388" s="273"/>
      <c r="L388" s="274"/>
    </row>
    <row r="389" spans="1:12" ht="24" customHeight="1">
      <c r="A389" s="85">
        <v>341</v>
      </c>
      <c r="B389" s="231" t="str">
        <f t="shared" si="33"/>
        <v>-</v>
      </c>
      <c r="C389" s="267"/>
      <c r="D389" s="267"/>
      <c r="E389" s="268"/>
      <c r="F389" s="269"/>
      <c r="G389" s="270"/>
      <c r="H389" s="271"/>
      <c r="I389" s="272"/>
      <c r="J389" s="273"/>
      <c r="K389" s="273"/>
      <c r="L389" s="274"/>
    </row>
    <row r="390" spans="1:12" ht="24" customHeight="1">
      <c r="A390" s="85">
        <v>342</v>
      </c>
      <c r="B390" s="231" t="str">
        <f t="shared" si="33"/>
        <v>-</v>
      </c>
      <c r="C390" s="267"/>
      <c r="D390" s="267"/>
      <c r="E390" s="268"/>
      <c r="F390" s="269"/>
      <c r="G390" s="270"/>
      <c r="H390" s="271"/>
      <c r="I390" s="272"/>
      <c r="J390" s="273"/>
      <c r="K390" s="273"/>
      <c r="L390" s="274"/>
    </row>
    <row r="391" spans="1:12" ht="24" customHeight="1">
      <c r="A391" s="85">
        <v>343</v>
      </c>
      <c r="B391" s="231" t="str">
        <f t="shared" si="33"/>
        <v>-</v>
      </c>
      <c r="C391" s="267"/>
      <c r="D391" s="267"/>
      <c r="E391" s="268"/>
      <c r="F391" s="269"/>
      <c r="G391" s="270"/>
      <c r="H391" s="271"/>
      <c r="I391" s="272"/>
      <c r="J391" s="273"/>
      <c r="K391" s="273"/>
      <c r="L391" s="274"/>
    </row>
    <row r="392" spans="1:12" ht="24" customHeight="1">
      <c r="A392" s="85">
        <v>344</v>
      </c>
      <c r="B392" s="231" t="str">
        <f t="shared" si="33"/>
        <v>-</v>
      </c>
      <c r="C392" s="267"/>
      <c r="D392" s="267"/>
      <c r="E392" s="268"/>
      <c r="F392" s="269"/>
      <c r="G392" s="270"/>
      <c r="H392" s="271"/>
      <c r="I392" s="272"/>
      <c r="J392" s="273"/>
      <c r="K392" s="273"/>
      <c r="L392" s="274"/>
    </row>
    <row r="393" spans="1:12" ht="24" customHeight="1">
      <c r="A393" s="85">
        <v>345</v>
      </c>
      <c r="B393" s="231" t="str">
        <f t="shared" si="33"/>
        <v>-</v>
      </c>
      <c r="C393" s="267"/>
      <c r="D393" s="267"/>
      <c r="E393" s="268"/>
      <c r="F393" s="269"/>
      <c r="G393" s="270"/>
      <c r="H393" s="271"/>
      <c r="I393" s="272"/>
      <c r="J393" s="273"/>
      <c r="K393" s="273"/>
      <c r="L393" s="274"/>
    </row>
    <row r="394" spans="1:12" ht="24" customHeight="1">
      <c r="A394" s="85">
        <v>346</v>
      </c>
      <c r="B394" s="231" t="str">
        <f t="shared" si="33"/>
        <v>-</v>
      </c>
      <c r="C394" s="267"/>
      <c r="D394" s="267"/>
      <c r="E394" s="268"/>
      <c r="F394" s="269"/>
      <c r="G394" s="270"/>
      <c r="H394" s="271"/>
      <c r="I394" s="272"/>
      <c r="J394" s="273"/>
      <c r="K394" s="273"/>
      <c r="L394" s="274"/>
    </row>
    <row r="395" spans="1:12" ht="24" customHeight="1">
      <c r="A395" s="85">
        <v>347</v>
      </c>
      <c r="B395" s="231" t="str">
        <f t="shared" si="33"/>
        <v>-</v>
      </c>
      <c r="C395" s="299"/>
      <c r="D395" s="299"/>
      <c r="E395" s="300"/>
      <c r="F395" s="301"/>
      <c r="G395" s="302"/>
      <c r="H395" s="303"/>
      <c r="I395" s="304"/>
      <c r="J395" s="305"/>
      <c r="K395" s="305"/>
      <c r="L395" s="306"/>
    </row>
    <row r="396" spans="1:12" ht="24" customHeight="1">
      <c r="A396" s="85">
        <v>348</v>
      </c>
      <c r="B396" s="231" t="str">
        <f t="shared" si="33"/>
        <v>-</v>
      </c>
      <c r="C396" s="299"/>
      <c r="D396" s="299"/>
      <c r="E396" s="300"/>
      <c r="F396" s="301"/>
      <c r="G396" s="302"/>
      <c r="H396" s="303"/>
      <c r="I396" s="304"/>
      <c r="J396" s="305"/>
      <c r="K396" s="305"/>
      <c r="L396" s="306"/>
    </row>
    <row r="397" spans="1:12" ht="24" customHeight="1">
      <c r="A397" s="85">
        <v>349</v>
      </c>
      <c r="B397" s="231" t="str">
        <f t="shared" si="33"/>
        <v>-</v>
      </c>
      <c r="C397" s="299"/>
      <c r="D397" s="299"/>
      <c r="E397" s="300"/>
      <c r="F397" s="301"/>
      <c r="G397" s="302"/>
      <c r="H397" s="303"/>
      <c r="I397" s="304"/>
      <c r="J397" s="305"/>
      <c r="K397" s="305"/>
      <c r="L397" s="306"/>
    </row>
    <row r="398" spans="1:12" ht="24" customHeight="1">
      <c r="A398" s="85">
        <v>350</v>
      </c>
      <c r="B398" s="231" t="str">
        <f t="shared" si="33"/>
        <v>-</v>
      </c>
      <c r="C398" s="299"/>
      <c r="D398" s="299"/>
      <c r="E398" s="300"/>
      <c r="F398" s="301"/>
      <c r="G398" s="302"/>
      <c r="H398" s="303"/>
      <c r="I398" s="304"/>
      <c r="J398" s="305"/>
      <c r="K398" s="305"/>
      <c r="L398" s="306"/>
    </row>
    <row r="399" spans="1:12" ht="24" customHeight="1">
      <c r="A399" s="85">
        <v>351</v>
      </c>
      <c r="B399" s="231" t="str">
        <f t="shared" si="33"/>
        <v>-</v>
      </c>
      <c r="C399" s="299"/>
      <c r="D399" s="299"/>
      <c r="E399" s="300"/>
      <c r="F399" s="301"/>
      <c r="G399" s="302"/>
      <c r="H399" s="303"/>
      <c r="I399" s="304"/>
      <c r="J399" s="305"/>
      <c r="K399" s="305"/>
      <c r="L399" s="306"/>
    </row>
    <row r="400" spans="1:12" ht="24" customHeight="1">
      <c r="A400" s="85">
        <v>352</v>
      </c>
      <c r="B400" s="231" t="str">
        <f t="shared" si="33"/>
        <v>-</v>
      </c>
      <c r="C400" s="299"/>
      <c r="D400" s="299"/>
      <c r="E400" s="300"/>
      <c r="F400" s="301"/>
      <c r="G400" s="302"/>
      <c r="H400" s="303"/>
      <c r="I400" s="304"/>
      <c r="J400" s="305"/>
      <c r="K400" s="305"/>
      <c r="L400" s="306"/>
    </row>
    <row r="401" spans="1:12" ht="24" customHeight="1">
      <c r="A401" s="85">
        <v>353</v>
      </c>
      <c r="B401" s="231" t="str">
        <f t="shared" si="33"/>
        <v>-</v>
      </c>
      <c r="C401" s="299"/>
      <c r="D401" s="299"/>
      <c r="E401" s="300"/>
      <c r="F401" s="301"/>
      <c r="G401" s="302"/>
      <c r="H401" s="303"/>
      <c r="I401" s="304"/>
      <c r="J401" s="305"/>
      <c r="K401" s="305"/>
      <c r="L401" s="306"/>
    </row>
    <row r="402" spans="1:12" ht="24" customHeight="1">
      <c r="A402" s="85">
        <v>354</v>
      </c>
      <c r="B402" s="231" t="str">
        <f t="shared" si="33"/>
        <v>-</v>
      </c>
      <c r="C402" s="299"/>
      <c r="D402" s="299"/>
      <c r="E402" s="300"/>
      <c r="F402" s="301"/>
      <c r="G402" s="302"/>
      <c r="H402" s="303"/>
      <c r="I402" s="304"/>
      <c r="J402" s="305"/>
      <c r="K402" s="305"/>
      <c r="L402" s="306"/>
    </row>
    <row r="403" spans="1:12" ht="24" customHeight="1">
      <c r="A403" s="85">
        <v>355</v>
      </c>
      <c r="B403" s="231" t="str">
        <f t="shared" si="33"/>
        <v>-</v>
      </c>
      <c r="C403" s="299"/>
      <c r="D403" s="299"/>
      <c r="E403" s="300"/>
      <c r="F403" s="301"/>
      <c r="G403" s="302"/>
      <c r="H403" s="303"/>
      <c r="I403" s="304"/>
      <c r="J403" s="305"/>
      <c r="K403" s="305"/>
      <c r="L403" s="306"/>
    </row>
    <row r="404" spans="1:12" ht="24" customHeight="1">
      <c r="A404" s="85">
        <v>356</v>
      </c>
      <c r="B404" s="231" t="str">
        <f t="shared" si="33"/>
        <v>-</v>
      </c>
      <c r="C404" s="299"/>
      <c r="D404" s="299"/>
      <c r="E404" s="300"/>
      <c r="F404" s="301"/>
      <c r="G404" s="302"/>
      <c r="H404" s="303"/>
      <c r="I404" s="304"/>
      <c r="J404" s="305"/>
      <c r="K404" s="305"/>
      <c r="L404" s="306"/>
    </row>
    <row r="405" spans="1:12" ht="24" customHeight="1">
      <c r="A405" s="85">
        <v>357</v>
      </c>
      <c r="B405" s="231" t="str">
        <f t="shared" si="33"/>
        <v>-</v>
      </c>
      <c r="C405" s="299"/>
      <c r="D405" s="299"/>
      <c r="E405" s="300"/>
      <c r="F405" s="301"/>
      <c r="G405" s="302"/>
      <c r="H405" s="303"/>
      <c r="I405" s="304"/>
      <c r="J405" s="305"/>
      <c r="K405" s="305"/>
      <c r="L405" s="306"/>
    </row>
    <row r="406" spans="1:12" ht="24" customHeight="1">
      <c r="A406" s="85">
        <v>358</v>
      </c>
      <c r="B406" s="231" t="str">
        <f t="shared" si="33"/>
        <v>-</v>
      </c>
      <c r="C406" s="299"/>
      <c r="D406" s="299"/>
      <c r="E406" s="300"/>
      <c r="F406" s="301"/>
      <c r="G406" s="302"/>
      <c r="H406" s="303"/>
      <c r="I406" s="304"/>
      <c r="J406" s="305"/>
      <c r="K406" s="305"/>
      <c r="L406" s="306"/>
    </row>
    <row r="407" spans="1:12" ht="24" customHeight="1">
      <c r="A407" s="85">
        <v>359</v>
      </c>
      <c r="B407" s="231" t="str">
        <f t="shared" si="33"/>
        <v>-</v>
      </c>
      <c r="C407" s="299"/>
      <c r="D407" s="299"/>
      <c r="E407" s="300"/>
      <c r="F407" s="301"/>
      <c r="G407" s="302"/>
      <c r="H407" s="303"/>
      <c r="I407" s="304"/>
      <c r="J407" s="305"/>
      <c r="K407" s="305"/>
      <c r="L407" s="306"/>
    </row>
    <row r="408" spans="1:12" ht="24" customHeight="1">
      <c r="A408" s="85">
        <v>360</v>
      </c>
      <c r="B408" s="231" t="str">
        <f t="shared" si="33"/>
        <v>-</v>
      </c>
      <c r="C408" s="299"/>
      <c r="D408" s="299"/>
      <c r="E408" s="300"/>
      <c r="F408" s="301"/>
      <c r="G408" s="302"/>
      <c r="H408" s="303"/>
      <c r="I408" s="304"/>
      <c r="J408" s="305"/>
      <c r="K408" s="305"/>
      <c r="L408" s="306"/>
    </row>
    <row r="409" spans="1:12" ht="24" customHeight="1">
      <c r="A409" s="85">
        <v>361</v>
      </c>
      <c r="B409" s="231" t="str">
        <f t="shared" si="33"/>
        <v>-</v>
      </c>
      <c r="C409" s="299"/>
      <c r="D409" s="299"/>
      <c r="E409" s="300"/>
      <c r="F409" s="301"/>
      <c r="G409" s="302"/>
      <c r="H409" s="303"/>
      <c r="I409" s="304"/>
      <c r="J409" s="305"/>
      <c r="K409" s="305"/>
      <c r="L409" s="306"/>
    </row>
    <row r="410" spans="1:12" ht="24" customHeight="1">
      <c r="A410" s="85">
        <v>362</v>
      </c>
      <c r="B410" s="231" t="str">
        <f t="shared" si="33"/>
        <v>-</v>
      </c>
      <c r="C410" s="299"/>
      <c r="D410" s="299"/>
      <c r="E410" s="300"/>
      <c r="F410" s="301"/>
      <c r="G410" s="302"/>
      <c r="H410" s="303"/>
      <c r="I410" s="304"/>
      <c r="J410" s="305"/>
      <c r="K410" s="305"/>
      <c r="L410" s="306"/>
    </row>
    <row r="411" spans="1:12" ht="24" customHeight="1">
      <c r="A411" s="85">
        <v>363</v>
      </c>
      <c r="B411" s="231" t="str">
        <f t="shared" si="33"/>
        <v>-</v>
      </c>
      <c r="C411" s="299"/>
      <c r="D411" s="299"/>
      <c r="E411" s="300"/>
      <c r="F411" s="301"/>
      <c r="G411" s="302"/>
      <c r="H411" s="303"/>
      <c r="I411" s="304"/>
      <c r="J411" s="305"/>
      <c r="K411" s="305"/>
      <c r="L411" s="306"/>
    </row>
    <row r="412" spans="1:12" ht="24" customHeight="1">
      <c r="A412" s="85">
        <v>364</v>
      </c>
      <c r="B412" s="231" t="str">
        <f t="shared" si="33"/>
        <v>-</v>
      </c>
      <c r="C412" s="299"/>
      <c r="D412" s="299"/>
      <c r="E412" s="300"/>
      <c r="F412" s="301"/>
      <c r="G412" s="302"/>
      <c r="H412" s="303"/>
      <c r="I412" s="304"/>
      <c r="J412" s="305"/>
      <c r="K412" s="305"/>
      <c r="L412" s="306"/>
    </row>
    <row r="413" spans="1:12" ht="24" customHeight="1">
      <c r="A413" s="85">
        <v>365</v>
      </c>
      <c r="B413" s="231" t="str">
        <f t="shared" si="33"/>
        <v>-</v>
      </c>
      <c r="C413" s="299"/>
      <c r="D413" s="299"/>
      <c r="E413" s="300"/>
      <c r="F413" s="301"/>
      <c r="G413" s="302"/>
      <c r="H413" s="303"/>
      <c r="I413" s="304"/>
      <c r="J413" s="305"/>
      <c r="K413" s="305"/>
      <c r="L413" s="306"/>
    </row>
    <row r="414" spans="1:12" ht="24" customHeight="1">
      <c r="A414" s="85">
        <v>366</v>
      </c>
      <c r="B414" s="231" t="str">
        <f t="shared" si="33"/>
        <v>-</v>
      </c>
      <c r="C414" s="299"/>
      <c r="D414" s="299"/>
      <c r="E414" s="300"/>
      <c r="F414" s="301"/>
      <c r="G414" s="302"/>
      <c r="H414" s="303"/>
      <c r="I414" s="304"/>
      <c r="J414" s="305"/>
      <c r="K414" s="305"/>
      <c r="L414" s="306"/>
    </row>
    <row r="415" spans="1:12" ht="24" customHeight="1">
      <c r="A415" s="85">
        <v>367</v>
      </c>
      <c r="B415" s="231" t="str">
        <f t="shared" si="33"/>
        <v>-</v>
      </c>
      <c r="C415" s="299"/>
      <c r="D415" s="299"/>
      <c r="E415" s="300"/>
      <c r="F415" s="301"/>
      <c r="G415" s="302"/>
      <c r="H415" s="303"/>
      <c r="I415" s="304"/>
      <c r="J415" s="305"/>
      <c r="K415" s="305"/>
      <c r="L415" s="306"/>
    </row>
    <row r="416" spans="1:12" ht="24" customHeight="1">
      <c r="A416" s="85">
        <v>368</v>
      </c>
      <c r="B416" s="231" t="str">
        <f t="shared" si="33"/>
        <v>-</v>
      </c>
      <c r="C416" s="299"/>
      <c r="D416" s="299"/>
      <c r="E416" s="300"/>
      <c r="F416" s="301"/>
      <c r="G416" s="302"/>
      <c r="H416" s="303"/>
      <c r="I416" s="304"/>
      <c r="J416" s="305"/>
      <c r="K416" s="305"/>
      <c r="L416" s="306"/>
    </row>
    <row r="417" spans="1:12" ht="24" customHeight="1">
      <c r="A417" s="85">
        <v>369</v>
      </c>
      <c r="B417" s="231"/>
      <c r="C417" s="137"/>
      <c r="D417" s="137"/>
      <c r="E417" s="87"/>
      <c r="F417" s="138"/>
      <c r="G417" s="203"/>
      <c r="H417" s="167"/>
      <c r="I417" s="88"/>
      <c r="J417" s="139"/>
      <c r="K417" s="139"/>
      <c r="L417" s="86"/>
    </row>
    <row r="418" spans="1:12" ht="24" customHeight="1">
      <c r="A418" s="85">
        <v>370</v>
      </c>
      <c r="B418" s="231"/>
      <c r="C418" s="137"/>
      <c r="D418" s="137"/>
      <c r="E418" s="87"/>
      <c r="F418" s="138"/>
      <c r="G418" s="203"/>
      <c r="H418" s="167"/>
      <c r="I418" s="88"/>
      <c r="J418" s="139"/>
      <c r="K418" s="139"/>
      <c r="L418" s="86"/>
    </row>
    <row r="419" spans="1:12" ht="24" customHeight="1">
      <c r="A419" s="85">
        <v>371</v>
      </c>
      <c r="B419" s="231"/>
      <c r="C419" s="137"/>
      <c r="D419" s="137"/>
      <c r="E419" s="87"/>
      <c r="F419" s="138"/>
      <c r="G419" s="203"/>
      <c r="H419" s="167"/>
      <c r="I419" s="88"/>
      <c r="J419" s="139"/>
      <c r="K419" s="139"/>
      <c r="L419" s="86"/>
    </row>
    <row r="420" spans="1:12" ht="24" customHeight="1">
      <c r="A420" s="85">
        <v>372</v>
      </c>
      <c r="B420" s="231"/>
      <c r="C420" s="137"/>
      <c r="D420" s="137"/>
      <c r="E420" s="87"/>
      <c r="F420" s="138"/>
      <c r="G420" s="203"/>
      <c r="H420" s="167"/>
      <c r="I420" s="88"/>
      <c r="J420" s="139"/>
      <c r="K420" s="139"/>
      <c r="L420" s="86"/>
    </row>
    <row r="421" spans="1:12" ht="24" customHeight="1">
      <c r="A421" s="85">
        <v>373</v>
      </c>
      <c r="B421" s="231"/>
      <c r="C421" s="137"/>
      <c r="D421" s="137"/>
      <c r="E421" s="87"/>
      <c r="F421" s="138"/>
      <c r="G421" s="203"/>
      <c r="H421" s="167"/>
      <c r="I421" s="88"/>
      <c r="J421" s="139"/>
      <c r="K421" s="139"/>
      <c r="L421" s="86"/>
    </row>
    <row r="422" spans="1:12" ht="24" customHeight="1">
      <c r="A422" s="85">
        <v>374</v>
      </c>
      <c r="B422" s="231"/>
      <c r="C422" s="137"/>
      <c r="D422" s="137"/>
      <c r="E422" s="87"/>
      <c r="F422" s="138"/>
      <c r="G422" s="203"/>
      <c r="H422" s="167"/>
      <c r="I422" s="88"/>
      <c r="J422" s="139"/>
      <c r="K422" s="139"/>
      <c r="L422" s="86"/>
    </row>
    <row r="423" spans="1:12" ht="24" customHeight="1">
      <c r="A423" s="85">
        <v>375</v>
      </c>
      <c r="B423" s="231"/>
      <c r="C423" s="137"/>
      <c r="D423" s="137"/>
      <c r="E423" s="87"/>
      <c r="F423" s="138"/>
      <c r="G423" s="203"/>
      <c r="H423" s="167"/>
      <c r="I423" s="88"/>
      <c r="J423" s="139"/>
      <c r="K423" s="139"/>
      <c r="L423" s="86"/>
    </row>
    <row r="424" spans="1:12" ht="24" customHeight="1">
      <c r="A424" s="85">
        <v>376</v>
      </c>
      <c r="B424" s="231"/>
      <c r="C424" s="137"/>
      <c r="D424" s="137"/>
      <c r="E424" s="87"/>
      <c r="F424" s="138"/>
      <c r="G424" s="203"/>
      <c r="H424" s="167"/>
      <c r="I424" s="88"/>
      <c r="J424" s="139"/>
      <c r="K424" s="139"/>
      <c r="L424" s="86"/>
    </row>
    <row r="425" spans="1:12" ht="24" customHeight="1">
      <c r="A425" s="85">
        <v>377</v>
      </c>
      <c r="B425" s="231"/>
      <c r="C425" s="137"/>
      <c r="D425" s="137"/>
      <c r="E425" s="87"/>
      <c r="F425" s="138"/>
      <c r="G425" s="203"/>
      <c r="H425" s="167"/>
      <c r="I425" s="88"/>
      <c r="J425" s="139"/>
      <c r="K425" s="139"/>
      <c r="L425" s="86"/>
    </row>
    <row r="426" spans="1:12" ht="24" customHeight="1">
      <c r="A426" s="85">
        <v>378</v>
      </c>
      <c r="B426" s="231"/>
      <c r="C426" s="137"/>
      <c r="D426" s="137"/>
      <c r="E426" s="87"/>
      <c r="F426" s="138"/>
      <c r="G426" s="203"/>
      <c r="H426" s="167"/>
      <c r="I426" s="88"/>
      <c r="J426" s="139"/>
      <c r="K426" s="139"/>
      <c r="L426" s="86"/>
    </row>
    <row r="427" spans="1:12" ht="24" customHeight="1">
      <c r="A427" s="85">
        <v>379</v>
      </c>
      <c r="B427" s="231"/>
      <c r="C427" s="137"/>
      <c r="D427" s="137"/>
      <c r="E427" s="87"/>
      <c r="F427" s="138"/>
      <c r="G427" s="203"/>
      <c r="H427" s="167"/>
      <c r="I427" s="88"/>
      <c r="J427" s="139"/>
      <c r="K427" s="139"/>
      <c r="L427" s="86"/>
    </row>
    <row r="428" spans="1:12" ht="24" customHeight="1">
      <c r="A428" s="85">
        <v>380</v>
      </c>
      <c r="B428" s="231"/>
      <c r="C428" s="137"/>
      <c r="D428" s="137"/>
      <c r="E428" s="87"/>
      <c r="F428" s="138"/>
      <c r="G428" s="203"/>
      <c r="H428" s="167"/>
      <c r="I428" s="88"/>
      <c r="J428" s="139"/>
      <c r="K428" s="139"/>
      <c r="L428" s="86"/>
    </row>
    <row r="429" spans="1:12" ht="24" customHeight="1">
      <c r="A429" s="85">
        <v>381</v>
      </c>
      <c r="B429" s="231"/>
      <c r="C429" s="137"/>
      <c r="D429" s="137"/>
      <c r="E429" s="87"/>
      <c r="F429" s="138"/>
      <c r="G429" s="203"/>
      <c r="H429" s="167"/>
      <c r="I429" s="88"/>
      <c r="J429" s="139"/>
      <c r="K429" s="139"/>
      <c r="L429" s="86"/>
    </row>
    <row r="430" spans="1:12" ht="24" customHeight="1">
      <c r="A430" s="85">
        <v>382</v>
      </c>
      <c r="B430" s="231"/>
      <c r="C430" s="137"/>
      <c r="D430" s="137"/>
      <c r="E430" s="87"/>
      <c r="F430" s="138"/>
      <c r="G430" s="203"/>
      <c r="H430" s="167"/>
      <c r="I430" s="88"/>
      <c r="J430" s="139"/>
      <c r="K430" s="139"/>
      <c r="L430" s="86"/>
    </row>
    <row r="431" spans="1:12" ht="24" customHeight="1">
      <c r="A431" s="85">
        <v>383</v>
      </c>
      <c r="B431" s="231"/>
      <c r="C431" s="137"/>
      <c r="D431" s="137"/>
      <c r="E431" s="87"/>
      <c r="F431" s="138"/>
      <c r="G431" s="203"/>
      <c r="H431" s="167"/>
      <c r="I431" s="88"/>
      <c r="J431" s="139"/>
      <c r="K431" s="139"/>
      <c r="L431" s="86"/>
    </row>
    <row r="432" spans="1:12" ht="24" customHeight="1">
      <c r="A432" s="85">
        <v>384</v>
      </c>
      <c r="B432" s="231"/>
      <c r="C432" s="137"/>
      <c r="D432" s="137"/>
      <c r="E432" s="87"/>
      <c r="F432" s="138"/>
      <c r="G432" s="203"/>
      <c r="H432" s="167"/>
      <c r="I432" s="88"/>
      <c r="J432" s="139"/>
      <c r="K432" s="139"/>
      <c r="L432" s="86"/>
    </row>
    <row r="433" spans="1:12" ht="24" customHeight="1">
      <c r="A433" s="85">
        <v>385</v>
      </c>
      <c r="B433" s="193"/>
      <c r="C433" s="137"/>
      <c r="D433" s="137"/>
      <c r="E433" s="87"/>
      <c r="F433" s="138"/>
      <c r="G433" s="203"/>
      <c r="H433" s="167"/>
      <c r="I433" s="88"/>
      <c r="J433" s="139"/>
      <c r="K433" s="139"/>
      <c r="L433" s="86"/>
    </row>
    <row r="434" spans="1:12" ht="24" customHeight="1">
      <c r="A434" s="85">
        <v>386</v>
      </c>
      <c r="B434" s="193"/>
      <c r="C434" s="137"/>
      <c r="D434" s="137"/>
      <c r="E434" s="87"/>
      <c r="F434" s="138"/>
      <c r="G434" s="203"/>
      <c r="H434" s="167"/>
      <c r="I434" s="88"/>
      <c r="J434" s="139"/>
      <c r="K434" s="139"/>
      <c r="L434" s="86"/>
    </row>
    <row r="435" spans="1:12" ht="24" customHeight="1">
      <c r="A435" s="85">
        <v>387</v>
      </c>
      <c r="B435" s="193"/>
      <c r="C435" s="137"/>
      <c r="D435" s="137"/>
      <c r="E435" s="87"/>
      <c r="F435" s="138"/>
      <c r="G435" s="203"/>
      <c r="H435" s="167"/>
      <c r="I435" s="88"/>
      <c r="J435" s="139"/>
      <c r="K435" s="139"/>
      <c r="L435" s="86"/>
    </row>
    <row r="436" spans="1:12" ht="24" customHeight="1">
      <c r="A436" s="85">
        <v>388</v>
      </c>
      <c r="B436" s="193"/>
      <c r="C436" s="137"/>
      <c r="D436" s="137"/>
      <c r="E436" s="87"/>
      <c r="F436" s="138"/>
      <c r="G436" s="203"/>
      <c r="H436" s="167"/>
      <c r="I436" s="88"/>
      <c r="J436" s="139"/>
      <c r="K436" s="139"/>
      <c r="L436" s="86"/>
    </row>
    <row r="437" spans="1:12" ht="24" customHeight="1">
      <c r="A437" s="85">
        <v>389</v>
      </c>
      <c r="B437" s="193"/>
      <c r="C437" s="137"/>
      <c r="D437" s="137"/>
      <c r="E437" s="87"/>
      <c r="F437" s="138"/>
      <c r="G437" s="203"/>
      <c r="H437" s="167"/>
      <c r="I437" s="88"/>
      <c r="J437" s="139"/>
      <c r="K437" s="139"/>
      <c r="L437" s="86"/>
    </row>
    <row r="438" spans="1:12" ht="24" customHeight="1">
      <c r="A438" s="85">
        <v>390</v>
      </c>
      <c r="B438" s="193"/>
      <c r="C438" s="137"/>
      <c r="D438" s="137"/>
      <c r="E438" s="87"/>
      <c r="F438" s="138"/>
      <c r="G438" s="203"/>
      <c r="H438" s="167"/>
      <c r="I438" s="88"/>
      <c r="J438" s="139"/>
      <c r="K438" s="139"/>
      <c r="L438" s="86"/>
    </row>
    <row r="439" spans="1:12" ht="24" customHeight="1">
      <c r="A439" s="85">
        <v>391</v>
      </c>
      <c r="B439" s="193"/>
      <c r="C439" s="137"/>
      <c r="D439" s="137"/>
      <c r="E439" s="87"/>
      <c r="F439" s="138"/>
      <c r="G439" s="203"/>
      <c r="H439" s="167"/>
      <c r="I439" s="88"/>
      <c r="J439" s="139"/>
      <c r="K439" s="139"/>
      <c r="L439" s="86"/>
    </row>
    <row r="440" spans="1:12" ht="24" customHeight="1">
      <c r="A440" s="85">
        <v>392</v>
      </c>
      <c r="B440" s="193"/>
      <c r="C440" s="137"/>
      <c r="D440" s="137"/>
      <c r="E440" s="87"/>
      <c r="F440" s="138"/>
      <c r="G440" s="203"/>
      <c r="H440" s="167"/>
      <c r="I440" s="88"/>
      <c r="J440" s="139"/>
      <c r="K440" s="139"/>
      <c r="L440" s="86"/>
    </row>
    <row r="441" spans="1:12" ht="24" customHeight="1">
      <c r="A441" s="85">
        <v>393</v>
      </c>
      <c r="B441" s="193"/>
      <c r="C441" s="137"/>
      <c r="D441" s="137"/>
      <c r="E441" s="87"/>
      <c r="F441" s="138"/>
      <c r="G441" s="203"/>
      <c r="H441" s="167"/>
      <c r="I441" s="88"/>
      <c r="J441" s="139"/>
      <c r="K441" s="139"/>
      <c r="L441" s="86"/>
    </row>
    <row r="442" spans="1:12" ht="24" customHeight="1">
      <c r="A442" s="85">
        <v>394</v>
      </c>
      <c r="B442" s="193"/>
      <c r="C442" s="137"/>
      <c r="D442" s="137"/>
      <c r="E442" s="87"/>
      <c r="F442" s="138"/>
      <c r="G442" s="203"/>
      <c r="H442" s="167"/>
      <c r="I442" s="88"/>
      <c r="J442" s="139"/>
      <c r="K442" s="139"/>
      <c r="L442" s="86"/>
    </row>
    <row r="443" spans="1:12" ht="24" customHeight="1">
      <c r="A443" s="85">
        <v>395</v>
      </c>
      <c r="B443" s="193"/>
      <c r="C443" s="137"/>
      <c r="D443" s="137"/>
      <c r="E443" s="87"/>
      <c r="F443" s="138"/>
      <c r="G443" s="203"/>
      <c r="H443" s="167"/>
      <c r="I443" s="88"/>
      <c r="J443" s="139"/>
      <c r="K443" s="139"/>
      <c r="L443" s="86"/>
    </row>
    <row r="444" spans="1:12" ht="24" customHeight="1">
      <c r="A444" s="85">
        <v>396</v>
      </c>
      <c r="B444" s="193"/>
      <c r="C444" s="137"/>
      <c r="D444" s="137"/>
      <c r="E444" s="87"/>
      <c r="F444" s="138"/>
      <c r="G444" s="203"/>
      <c r="H444" s="167"/>
      <c r="I444" s="88"/>
      <c r="J444" s="139"/>
      <c r="K444" s="139"/>
      <c r="L444" s="86"/>
    </row>
    <row r="445" spans="1:12" ht="24" customHeight="1">
      <c r="A445" s="85">
        <v>397</v>
      </c>
      <c r="B445" s="193"/>
      <c r="C445" s="137"/>
      <c r="D445" s="137"/>
      <c r="E445" s="87"/>
      <c r="F445" s="138"/>
      <c r="G445" s="203"/>
      <c r="H445" s="167"/>
      <c r="I445" s="88"/>
      <c r="J445" s="139"/>
      <c r="K445" s="139"/>
      <c r="L445" s="86"/>
    </row>
    <row r="446" spans="1:12" ht="24" customHeight="1">
      <c r="A446" s="85">
        <v>398</v>
      </c>
      <c r="B446" s="193"/>
      <c r="C446" s="137"/>
      <c r="D446" s="137"/>
      <c r="E446" s="87"/>
      <c r="F446" s="138"/>
      <c r="G446" s="203"/>
      <c r="H446" s="167"/>
      <c r="I446" s="88"/>
      <c r="J446" s="139"/>
      <c r="K446" s="139"/>
      <c r="L446" s="86"/>
    </row>
    <row r="447" spans="1:12" ht="24" customHeight="1">
      <c r="A447" s="85">
        <v>399</v>
      </c>
      <c r="B447" s="193"/>
      <c r="C447" s="137"/>
      <c r="D447" s="137"/>
      <c r="E447" s="87"/>
      <c r="F447" s="138"/>
      <c r="G447" s="203"/>
      <c r="H447" s="167"/>
      <c r="I447" s="88"/>
      <c r="J447" s="139"/>
      <c r="K447" s="139"/>
      <c r="L447" s="86"/>
    </row>
    <row r="448" spans="1:12" ht="24" customHeight="1">
      <c r="A448" s="85">
        <v>400</v>
      </c>
      <c r="B448" s="193"/>
      <c r="C448" s="137"/>
      <c r="D448" s="137"/>
      <c r="E448" s="87"/>
      <c r="F448" s="138"/>
      <c r="G448" s="203"/>
      <c r="H448" s="167"/>
      <c r="I448" s="88"/>
      <c r="J448" s="139"/>
      <c r="K448" s="139"/>
      <c r="L448" s="86"/>
    </row>
    <row r="449" spans="1:12" ht="24" customHeight="1">
      <c r="A449" s="85">
        <v>401</v>
      </c>
      <c r="B449" s="193"/>
      <c r="C449" s="137"/>
      <c r="D449" s="137"/>
      <c r="E449" s="87"/>
      <c r="F449" s="138"/>
      <c r="G449" s="203"/>
      <c r="H449" s="167"/>
      <c r="I449" s="88"/>
      <c r="J449" s="139"/>
      <c r="K449" s="139"/>
      <c r="L449" s="86"/>
    </row>
    <row r="450" spans="1:12" ht="24" customHeight="1">
      <c r="A450" s="85">
        <v>402</v>
      </c>
      <c r="B450" s="193"/>
      <c r="C450" s="137"/>
      <c r="D450" s="137"/>
      <c r="E450" s="87"/>
      <c r="F450" s="138"/>
      <c r="G450" s="203"/>
      <c r="H450" s="167"/>
      <c r="I450" s="88"/>
      <c r="J450" s="139"/>
      <c r="K450" s="139"/>
      <c r="L450" s="86"/>
    </row>
    <row r="451" spans="1:12" ht="24" customHeight="1">
      <c r="A451" s="85">
        <v>403</v>
      </c>
      <c r="B451" s="193"/>
      <c r="C451" s="137"/>
      <c r="D451" s="137"/>
      <c r="E451" s="87"/>
      <c r="F451" s="138"/>
      <c r="G451" s="203"/>
      <c r="H451" s="167"/>
      <c r="I451" s="88"/>
      <c r="J451" s="139"/>
      <c r="K451" s="139"/>
      <c r="L451" s="86"/>
    </row>
    <row r="452" spans="1:12" ht="24" customHeight="1">
      <c r="A452" s="85">
        <v>404</v>
      </c>
      <c r="B452" s="193"/>
      <c r="C452" s="137"/>
      <c r="D452" s="137"/>
      <c r="E452" s="87"/>
      <c r="F452" s="138"/>
      <c r="G452" s="203"/>
      <c r="H452" s="167"/>
      <c r="I452" s="88"/>
      <c r="J452" s="139"/>
      <c r="K452" s="139"/>
      <c r="L452" s="86"/>
    </row>
    <row r="453" spans="1:12" ht="24" customHeight="1">
      <c r="A453" s="85">
        <v>405</v>
      </c>
      <c r="B453" s="193"/>
      <c r="C453" s="137"/>
      <c r="D453" s="137"/>
      <c r="E453" s="187"/>
      <c r="F453" s="138"/>
      <c r="G453" s="203"/>
      <c r="H453" s="167"/>
      <c r="I453" s="88"/>
      <c r="J453" s="139"/>
      <c r="K453" s="139"/>
      <c r="L453" s="86"/>
    </row>
    <row r="454" spans="1:12" ht="24" customHeight="1">
      <c r="A454" s="85">
        <v>406</v>
      </c>
      <c r="B454" s="193"/>
      <c r="C454" s="137"/>
      <c r="D454" s="137"/>
      <c r="E454" s="87"/>
      <c r="F454" s="138"/>
      <c r="G454" s="203"/>
      <c r="H454" s="167"/>
      <c r="I454" s="88"/>
      <c r="J454" s="139"/>
      <c r="K454" s="139"/>
      <c r="L454" s="86"/>
    </row>
    <row r="455" spans="1:12" ht="24" customHeight="1">
      <c r="A455" s="85">
        <v>407</v>
      </c>
      <c r="B455" s="193"/>
      <c r="C455" s="137"/>
      <c r="D455" s="137"/>
      <c r="E455" s="87"/>
      <c r="F455" s="138"/>
      <c r="G455" s="203"/>
      <c r="H455" s="167"/>
      <c r="I455" s="88"/>
      <c r="J455" s="139"/>
      <c r="K455" s="139"/>
      <c r="L455" s="86"/>
    </row>
    <row r="456" spans="1:12" ht="24" customHeight="1">
      <c r="A456" s="85">
        <v>408</v>
      </c>
      <c r="B456" s="193"/>
      <c r="C456" s="137"/>
      <c r="D456" s="137"/>
      <c r="E456" s="87"/>
      <c r="F456" s="138"/>
      <c r="G456" s="203"/>
      <c r="H456" s="167"/>
      <c r="I456" s="88"/>
      <c r="J456" s="139"/>
      <c r="K456" s="139"/>
      <c r="L456" s="86"/>
    </row>
    <row r="457" spans="1:12" ht="24" customHeight="1">
      <c r="A457" s="85">
        <v>409</v>
      </c>
      <c r="B457" s="193"/>
      <c r="C457" s="137"/>
      <c r="D457" s="137"/>
      <c r="E457" s="87"/>
      <c r="F457" s="138"/>
      <c r="G457" s="203"/>
      <c r="H457" s="167"/>
      <c r="I457" s="88"/>
      <c r="J457" s="139"/>
      <c r="K457" s="139"/>
      <c r="L457" s="86"/>
    </row>
    <row r="458" spans="1:12" ht="24" customHeight="1">
      <c r="A458" s="85">
        <v>410</v>
      </c>
      <c r="B458" s="193"/>
      <c r="C458" s="137"/>
      <c r="D458" s="137"/>
      <c r="E458" s="87"/>
      <c r="F458" s="138"/>
      <c r="G458" s="203"/>
      <c r="H458" s="167"/>
      <c r="I458" s="88"/>
      <c r="J458" s="139"/>
      <c r="K458" s="139"/>
      <c r="L458" s="86"/>
    </row>
    <row r="459" spans="1:12" ht="24" customHeight="1">
      <c r="A459" s="85">
        <v>411</v>
      </c>
      <c r="B459" s="193"/>
      <c r="C459" s="137"/>
      <c r="D459" s="137"/>
      <c r="E459" s="87"/>
      <c r="F459" s="138"/>
      <c r="G459" s="203"/>
      <c r="H459" s="167"/>
      <c r="I459" s="88"/>
      <c r="J459" s="139"/>
      <c r="K459" s="139"/>
      <c r="L459" s="86"/>
    </row>
    <row r="460" spans="1:12" ht="24" customHeight="1">
      <c r="A460" s="85">
        <v>412</v>
      </c>
      <c r="B460" s="193"/>
      <c r="C460" s="137"/>
      <c r="D460" s="137"/>
      <c r="E460" s="87"/>
      <c r="F460" s="138"/>
      <c r="G460" s="203"/>
      <c r="H460" s="167"/>
      <c r="I460" s="88"/>
      <c r="J460" s="139"/>
      <c r="K460" s="139"/>
      <c r="L460" s="86"/>
    </row>
    <row r="461" spans="1:12" ht="24" customHeight="1">
      <c r="A461" s="85">
        <v>413</v>
      </c>
      <c r="B461" s="193"/>
      <c r="C461" s="137"/>
      <c r="D461" s="137"/>
      <c r="E461" s="87"/>
      <c r="F461" s="138"/>
      <c r="G461" s="203"/>
      <c r="H461" s="167"/>
      <c r="I461" s="88"/>
      <c r="J461" s="139"/>
      <c r="K461" s="139"/>
      <c r="L461" s="86"/>
    </row>
    <row r="462" spans="1:12" ht="24" customHeight="1">
      <c r="A462" s="85">
        <v>414</v>
      </c>
      <c r="B462" s="193"/>
      <c r="C462" s="137"/>
      <c r="D462" s="137"/>
      <c r="E462" s="87"/>
      <c r="F462" s="138"/>
      <c r="G462" s="203"/>
      <c r="H462" s="167"/>
      <c r="I462" s="88"/>
      <c r="J462" s="139"/>
      <c r="K462" s="139"/>
      <c r="L462" s="86"/>
    </row>
    <row r="463" spans="1:12" ht="24" customHeight="1">
      <c r="A463" s="85">
        <v>415</v>
      </c>
      <c r="B463" s="193"/>
      <c r="C463" s="137"/>
      <c r="D463" s="137"/>
      <c r="E463" s="87"/>
      <c r="F463" s="138"/>
      <c r="G463" s="203"/>
      <c r="H463" s="167"/>
      <c r="I463" s="88"/>
      <c r="J463" s="139"/>
      <c r="K463" s="139"/>
      <c r="L463" s="86"/>
    </row>
    <row r="464" spans="1:12" ht="24" customHeight="1">
      <c r="A464" s="85">
        <v>416</v>
      </c>
      <c r="B464" s="193"/>
      <c r="C464" s="137"/>
      <c r="D464" s="137"/>
      <c r="E464" s="87"/>
      <c r="F464" s="138"/>
      <c r="G464" s="203"/>
      <c r="H464" s="167"/>
      <c r="I464" s="88"/>
      <c r="J464" s="139"/>
      <c r="K464" s="139"/>
      <c r="L464" s="86"/>
    </row>
    <row r="465" spans="1:12" ht="24" customHeight="1">
      <c r="A465" s="85">
        <v>417</v>
      </c>
      <c r="B465" s="193"/>
      <c r="C465" s="137"/>
      <c r="D465" s="137"/>
      <c r="E465" s="87"/>
      <c r="F465" s="138"/>
      <c r="G465" s="203"/>
      <c r="H465" s="167"/>
      <c r="I465" s="88"/>
      <c r="J465" s="139"/>
      <c r="K465" s="139"/>
      <c r="L465" s="86"/>
    </row>
    <row r="466" spans="1:12" ht="24" customHeight="1">
      <c r="A466" s="85">
        <v>418</v>
      </c>
      <c r="B466" s="193"/>
      <c r="C466" s="137"/>
      <c r="D466" s="137"/>
      <c r="E466" s="87"/>
      <c r="F466" s="138"/>
      <c r="G466" s="203"/>
      <c r="H466" s="167"/>
      <c r="I466" s="88"/>
      <c r="J466" s="139"/>
      <c r="K466" s="139"/>
      <c r="L466" s="86"/>
    </row>
    <row r="467" spans="1:12" ht="24" customHeight="1">
      <c r="A467" s="85">
        <v>419</v>
      </c>
      <c r="B467" s="193"/>
      <c r="C467" s="137"/>
      <c r="D467" s="137"/>
      <c r="E467" s="87"/>
      <c r="F467" s="138"/>
      <c r="G467" s="203"/>
      <c r="H467" s="167"/>
      <c r="I467" s="88"/>
      <c r="J467" s="139"/>
      <c r="K467" s="139"/>
      <c r="L467" s="86"/>
    </row>
    <row r="468" spans="1:12" ht="24" customHeight="1">
      <c r="A468" s="85">
        <v>420</v>
      </c>
      <c r="B468" s="193"/>
      <c r="C468" s="137"/>
      <c r="D468" s="137"/>
      <c r="E468" s="87"/>
      <c r="F468" s="138"/>
      <c r="G468" s="203"/>
      <c r="H468" s="167"/>
      <c r="I468" s="88"/>
      <c r="J468" s="139"/>
      <c r="K468" s="139"/>
      <c r="L468" s="86"/>
    </row>
    <row r="469" spans="1:12" ht="24" customHeight="1">
      <c r="A469" s="85">
        <v>421</v>
      </c>
      <c r="B469" s="193"/>
      <c r="C469" s="137"/>
      <c r="D469" s="137"/>
      <c r="E469" s="87"/>
      <c r="F469" s="138"/>
      <c r="G469" s="203"/>
      <c r="H469" s="167"/>
      <c r="I469" s="88"/>
      <c r="J469" s="139"/>
      <c r="K469" s="139"/>
      <c r="L469" s="86"/>
    </row>
    <row r="470" spans="1:12" ht="24" customHeight="1">
      <c r="A470" s="85">
        <v>422</v>
      </c>
      <c r="B470" s="193"/>
      <c r="C470" s="137"/>
      <c r="D470" s="137"/>
      <c r="E470" s="87"/>
      <c r="F470" s="138"/>
      <c r="G470" s="203"/>
      <c r="H470" s="167"/>
      <c r="I470" s="88"/>
      <c r="J470" s="139"/>
      <c r="K470" s="139"/>
      <c r="L470" s="86"/>
    </row>
    <row r="471" spans="1:12" ht="24" customHeight="1">
      <c r="A471" s="85">
        <v>423</v>
      </c>
      <c r="B471" s="193"/>
      <c r="C471" s="137"/>
      <c r="D471" s="137"/>
      <c r="E471" s="87"/>
      <c r="F471" s="138"/>
      <c r="G471" s="203"/>
      <c r="H471" s="167"/>
      <c r="I471" s="88"/>
      <c r="J471" s="139"/>
      <c r="K471" s="139"/>
      <c r="L471" s="86"/>
    </row>
    <row r="472" spans="1:12" ht="24" customHeight="1">
      <c r="A472" s="85">
        <v>424</v>
      </c>
      <c r="B472" s="193"/>
      <c r="C472" s="137"/>
      <c r="D472" s="137"/>
      <c r="E472" s="87"/>
      <c r="F472" s="138"/>
      <c r="G472" s="203"/>
      <c r="H472" s="167"/>
      <c r="I472" s="88"/>
      <c r="J472" s="139"/>
      <c r="K472" s="139"/>
      <c r="L472" s="86"/>
    </row>
    <row r="473" spans="1:12" ht="24" customHeight="1">
      <c r="A473" s="85">
        <v>425</v>
      </c>
      <c r="B473" s="193"/>
      <c r="C473" s="137"/>
      <c r="D473" s="137"/>
      <c r="E473" s="87"/>
      <c r="F473" s="138"/>
      <c r="G473" s="203"/>
      <c r="H473" s="167"/>
      <c r="I473" s="88"/>
      <c r="J473" s="139"/>
      <c r="K473" s="139"/>
      <c r="L473" s="86"/>
    </row>
    <row r="474" spans="1:12" ht="24" customHeight="1">
      <c r="A474" s="85">
        <v>426</v>
      </c>
      <c r="B474" s="193"/>
      <c r="C474" s="137"/>
      <c r="D474" s="137"/>
      <c r="E474" s="87"/>
      <c r="F474" s="138"/>
      <c r="G474" s="203"/>
      <c r="H474" s="167"/>
      <c r="I474" s="88"/>
      <c r="J474" s="139"/>
      <c r="K474" s="139"/>
      <c r="L474" s="86"/>
    </row>
    <row r="475" spans="1:12" ht="24" customHeight="1">
      <c r="A475" s="85">
        <v>427</v>
      </c>
      <c r="B475" s="193"/>
      <c r="C475" s="137"/>
      <c r="D475" s="137"/>
      <c r="E475" s="87"/>
      <c r="F475" s="138"/>
      <c r="G475" s="203"/>
      <c r="H475" s="167"/>
      <c r="I475" s="88"/>
      <c r="J475" s="139"/>
      <c r="K475" s="139"/>
      <c r="L475" s="86"/>
    </row>
    <row r="476" spans="1:12" ht="24" customHeight="1">
      <c r="A476" s="85">
        <v>428</v>
      </c>
      <c r="B476" s="193"/>
      <c r="C476" s="137"/>
      <c r="D476" s="137"/>
      <c r="E476" s="87"/>
      <c r="F476" s="138"/>
      <c r="G476" s="203"/>
      <c r="H476" s="167"/>
      <c r="I476" s="88"/>
      <c r="J476" s="139"/>
      <c r="K476" s="139"/>
      <c r="L476" s="86"/>
    </row>
    <row r="477" spans="1:12" ht="24" customHeight="1">
      <c r="A477" s="85">
        <v>429</v>
      </c>
      <c r="B477" s="193"/>
      <c r="C477" s="137"/>
      <c r="D477" s="137"/>
      <c r="E477" s="87"/>
      <c r="F477" s="138"/>
      <c r="G477" s="203"/>
      <c r="H477" s="167"/>
      <c r="I477" s="88"/>
      <c r="J477" s="139"/>
      <c r="K477" s="139"/>
      <c r="L477" s="86"/>
    </row>
    <row r="478" spans="1:12" ht="24" customHeight="1">
      <c r="A478" s="85">
        <v>430</v>
      </c>
      <c r="B478" s="193"/>
      <c r="C478" s="137"/>
      <c r="D478" s="137"/>
      <c r="E478" s="87"/>
      <c r="F478" s="138"/>
      <c r="G478" s="203"/>
      <c r="H478" s="167"/>
      <c r="I478" s="88"/>
      <c r="J478" s="139"/>
      <c r="K478" s="139"/>
      <c r="L478" s="86"/>
    </row>
    <row r="479" spans="1:12" ht="24" customHeight="1">
      <c r="A479" s="85">
        <v>431</v>
      </c>
      <c r="B479" s="193"/>
      <c r="C479" s="137"/>
      <c r="D479" s="137"/>
      <c r="E479" s="87"/>
      <c r="F479" s="138"/>
      <c r="G479" s="203"/>
      <c r="H479" s="167"/>
      <c r="I479" s="88"/>
      <c r="J479" s="139"/>
      <c r="K479" s="139"/>
      <c r="L479" s="86"/>
    </row>
    <row r="480" spans="1:12" ht="24" customHeight="1">
      <c r="A480" s="85">
        <v>432</v>
      </c>
      <c r="B480" s="193"/>
      <c r="C480" s="137"/>
      <c r="D480" s="137"/>
      <c r="E480" s="87"/>
      <c r="F480" s="138"/>
      <c r="G480" s="203"/>
      <c r="H480" s="167"/>
      <c r="I480" s="88"/>
      <c r="J480" s="139"/>
      <c r="K480" s="139"/>
      <c r="L480" s="86"/>
    </row>
    <row r="481" spans="1:12" ht="24" customHeight="1">
      <c r="A481" s="85">
        <v>433</v>
      </c>
      <c r="B481" s="193"/>
      <c r="C481" s="137"/>
      <c r="D481" s="137"/>
      <c r="E481" s="87"/>
      <c r="F481" s="138"/>
      <c r="G481" s="203"/>
      <c r="H481" s="167"/>
      <c r="I481" s="88"/>
      <c r="J481" s="139"/>
      <c r="K481" s="139"/>
      <c r="L481" s="86"/>
    </row>
    <row r="482" spans="1:12" ht="24" customHeight="1">
      <c r="A482" s="85">
        <v>434</v>
      </c>
      <c r="B482" s="193"/>
      <c r="C482" s="137"/>
      <c r="D482" s="137"/>
      <c r="E482" s="87"/>
      <c r="F482" s="138"/>
      <c r="G482" s="203"/>
      <c r="H482" s="167"/>
      <c r="I482" s="88"/>
      <c r="J482" s="139"/>
      <c r="K482" s="139"/>
      <c r="L482" s="86"/>
    </row>
    <row r="483" spans="1:12" ht="24" customHeight="1">
      <c r="A483" s="85">
        <v>435</v>
      </c>
      <c r="B483" s="193"/>
      <c r="C483" s="137"/>
      <c r="D483" s="137"/>
      <c r="E483" s="87"/>
      <c r="F483" s="138"/>
      <c r="G483" s="203"/>
      <c r="H483" s="167"/>
      <c r="I483" s="88"/>
      <c r="J483" s="139"/>
      <c r="K483" s="139"/>
      <c r="L483" s="86"/>
    </row>
    <row r="484" spans="1:12" ht="24" customHeight="1">
      <c r="A484" s="85">
        <v>436</v>
      </c>
      <c r="B484" s="193"/>
      <c r="C484" s="137"/>
      <c r="D484" s="137"/>
      <c r="E484" s="87"/>
      <c r="F484" s="138"/>
      <c r="G484" s="203"/>
      <c r="H484" s="167"/>
      <c r="I484" s="88"/>
      <c r="J484" s="139"/>
      <c r="K484" s="139"/>
      <c r="L484" s="86"/>
    </row>
    <row r="485" spans="1:12" ht="24" customHeight="1">
      <c r="A485" s="85">
        <v>437</v>
      </c>
      <c r="B485" s="193"/>
      <c r="C485" s="137"/>
      <c r="D485" s="137"/>
      <c r="E485" s="87"/>
      <c r="F485" s="138"/>
      <c r="G485" s="203"/>
      <c r="H485" s="167"/>
      <c r="I485" s="88"/>
      <c r="J485" s="139"/>
      <c r="K485" s="139"/>
      <c r="L485" s="86"/>
    </row>
    <row r="486" spans="1:12" ht="24" customHeight="1">
      <c r="A486" s="85">
        <v>438</v>
      </c>
      <c r="B486" s="193"/>
      <c r="C486" s="137"/>
      <c r="D486" s="137"/>
      <c r="E486" s="87"/>
      <c r="F486" s="138"/>
      <c r="G486" s="203"/>
      <c r="H486" s="167"/>
      <c r="I486" s="88"/>
      <c r="J486" s="139"/>
      <c r="K486" s="139"/>
      <c r="L486" s="86"/>
    </row>
    <row r="487" spans="1:12" ht="24" customHeight="1">
      <c r="A487" s="85">
        <v>439</v>
      </c>
      <c r="B487" s="193"/>
      <c r="C487" s="137"/>
      <c r="D487" s="137"/>
      <c r="E487" s="87"/>
      <c r="F487" s="138"/>
      <c r="G487" s="203"/>
      <c r="H487" s="167"/>
      <c r="I487" s="88"/>
      <c r="J487" s="139"/>
      <c r="K487" s="139"/>
      <c r="L487" s="86"/>
    </row>
    <row r="488" spans="1:12" ht="24" customHeight="1">
      <c r="A488" s="85">
        <v>440</v>
      </c>
      <c r="B488" s="193"/>
      <c r="C488" s="137"/>
      <c r="D488" s="137"/>
      <c r="E488" s="87"/>
      <c r="F488" s="138"/>
      <c r="G488" s="203"/>
      <c r="H488" s="167"/>
      <c r="I488" s="88"/>
      <c r="J488" s="139"/>
      <c r="K488" s="139"/>
      <c r="L488" s="86"/>
    </row>
    <row r="489" spans="1:12" ht="24" customHeight="1">
      <c r="A489" s="85">
        <v>441</v>
      </c>
      <c r="B489" s="193"/>
      <c r="C489" s="137"/>
      <c r="D489" s="137"/>
      <c r="E489" s="87"/>
      <c r="F489" s="138"/>
      <c r="G489" s="203"/>
      <c r="H489" s="167"/>
      <c r="I489" s="88"/>
      <c r="J489" s="139"/>
      <c r="K489" s="139"/>
      <c r="L489" s="86"/>
    </row>
    <row r="490" spans="1:12" ht="24" customHeight="1">
      <c r="A490" s="85">
        <v>442</v>
      </c>
      <c r="B490" s="193"/>
      <c r="C490" s="137"/>
      <c r="D490" s="137"/>
      <c r="E490" s="87"/>
      <c r="F490" s="138"/>
      <c r="G490" s="203"/>
      <c r="H490" s="167"/>
      <c r="I490" s="88"/>
      <c r="J490" s="139"/>
      <c r="K490" s="139"/>
      <c r="L490" s="86"/>
    </row>
    <row r="491" spans="1:12" ht="24" customHeight="1">
      <c r="A491" s="85">
        <v>443</v>
      </c>
      <c r="B491" s="193"/>
      <c r="C491" s="137"/>
      <c r="D491" s="137"/>
      <c r="E491" s="87"/>
      <c r="F491" s="138"/>
      <c r="G491" s="203"/>
      <c r="H491" s="167"/>
      <c r="I491" s="88"/>
      <c r="J491" s="139"/>
      <c r="K491" s="139"/>
      <c r="L491" s="86"/>
    </row>
    <row r="492" spans="1:12" ht="24" customHeight="1">
      <c r="A492" s="85">
        <v>444</v>
      </c>
      <c r="B492" s="193"/>
      <c r="C492" s="137"/>
      <c r="D492" s="137"/>
      <c r="E492" s="87"/>
      <c r="F492" s="138"/>
      <c r="G492" s="203"/>
      <c r="H492" s="167"/>
      <c r="I492" s="88"/>
      <c r="J492" s="139"/>
      <c r="K492" s="139"/>
      <c r="L492" s="86"/>
    </row>
    <row r="493" spans="1:12" ht="24" customHeight="1">
      <c r="A493" s="85">
        <v>445</v>
      </c>
      <c r="B493" s="193"/>
      <c r="C493" s="137"/>
      <c r="D493" s="137"/>
      <c r="E493" s="87"/>
      <c r="F493" s="138"/>
      <c r="G493" s="203"/>
      <c r="H493" s="167"/>
      <c r="I493" s="88"/>
      <c r="J493" s="139"/>
      <c r="K493" s="139"/>
      <c r="L493" s="86"/>
    </row>
    <row r="494" spans="1:12" ht="24" customHeight="1">
      <c r="A494" s="85">
        <v>446</v>
      </c>
      <c r="B494" s="193"/>
      <c r="C494" s="137"/>
      <c r="D494" s="137"/>
      <c r="E494" s="87"/>
      <c r="F494" s="138"/>
      <c r="G494" s="203"/>
      <c r="H494" s="167"/>
      <c r="I494" s="88"/>
      <c r="J494" s="139"/>
      <c r="K494" s="139"/>
      <c r="L494" s="86"/>
    </row>
    <row r="495" spans="1:12" ht="24" customHeight="1">
      <c r="A495" s="85">
        <v>447</v>
      </c>
      <c r="B495" s="193"/>
      <c r="C495" s="137"/>
      <c r="D495" s="137"/>
      <c r="E495" s="87"/>
      <c r="F495" s="138"/>
      <c r="G495" s="203"/>
      <c r="H495" s="167"/>
      <c r="I495" s="88"/>
      <c r="J495" s="139"/>
      <c r="K495" s="139"/>
      <c r="L495" s="86"/>
    </row>
    <row r="496" spans="1:12" ht="24" customHeight="1">
      <c r="A496" s="85">
        <v>448</v>
      </c>
      <c r="B496" s="193"/>
      <c r="C496" s="137"/>
      <c r="D496" s="137"/>
      <c r="E496" s="87"/>
      <c r="F496" s="138"/>
      <c r="G496" s="203"/>
      <c r="H496" s="167"/>
      <c r="I496" s="88"/>
      <c r="J496" s="139"/>
      <c r="K496" s="139"/>
      <c r="L496" s="86"/>
    </row>
    <row r="497" spans="1:12" ht="24" customHeight="1">
      <c r="A497" s="85">
        <v>449</v>
      </c>
      <c r="B497" s="193"/>
      <c r="C497" s="137"/>
      <c r="D497" s="137"/>
      <c r="E497" s="87"/>
      <c r="F497" s="138"/>
      <c r="G497" s="203"/>
      <c r="H497" s="167"/>
      <c r="I497" s="88"/>
      <c r="J497" s="139"/>
      <c r="K497" s="139"/>
      <c r="L497" s="86"/>
    </row>
    <row r="498" spans="1:12" ht="24" customHeight="1">
      <c r="A498" s="85">
        <v>450</v>
      </c>
      <c r="B498" s="193"/>
      <c r="C498" s="137"/>
      <c r="D498" s="137"/>
      <c r="E498" s="87"/>
      <c r="F498" s="138"/>
      <c r="G498" s="203"/>
      <c r="H498" s="167"/>
      <c r="I498" s="88"/>
      <c r="J498" s="139"/>
      <c r="K498" s="139"/>
      <c r="L498" s="86"/>
    </row>
    <row r="499" spans="1:12" ht="24" customHeight="1">
      <c r="A499" s="85">
        <v>451</v>
      </c>
      <c r="B499" s="193"/>
      <c r="C499" s="137"/>
      <c r="D499" s="137"/>
      <c r="E499" s="87"/>
      <c r="F499" s="138"/>
      <c r="G499" s="203"/>
      <c r="H499" s="167"/>
      <c r="I499" s="88"/>
      <c r="J499" s="139"/>
      <c r="K499" s="139"/>
      <c r="L499" s="86"/>
    </row>
    <row r="500" spans="1:12" ht="24" customHeight="1">
      <c r="A500" s="85">
        <v>452</v>
      </c>
      <c r="B500" s="193"/>
      <c r="C500" s="137"/>
      <c r="D500" s="137"/>
      <c r="E500" s="87"/>
      <c r="F500" s="138"/>
      <c r="G500" s="203"/>
      <c r="H500" s="167"/>
      <c r="I500" s="88"/>
      <c r="J500" s="139"/>
      <c r="K500" s="139"/>
      <c r="L500" s="86"/>
    </row>
    <row r="501" spans="1:12" ht="24" customHeight="1">
      <c r="A501" s="85">
        <v>453</v>
      </c>
      <c r="B501" s="193"/>
      <c r="C501" s="137"/>
      <c r="D501" s="137"/>
      <c r="E501" s="87"/>
      <c r="F501" s="138"/>
      <c r="G501" s="203"/>
      <c r="H501" s="167"/>
      <c r="I501" s="88"/>
      <c r="J501" s="139"/>
      <c r="K501" s="139"/>
      <c r="L501" s="86"/>
    </row>
    <row r="502" spans="1:12" ht="24" customHeight="1">
      <c r="A502" s="85">
        <v>454</v>
      </c>
      <c r="B502" s="193"/>
      <c r="C502" s="137"/>
      <c r="D502" s="137"/>
      <c r="E502" s="87"/>
      <c r="F502" s="138"/>
      <c r="G502" s="203"/>
      <c r="H502" s="167"/>
      <c r="I502" s="88"/>
      <c r="J502" s="139"/>
      <c r="K502" s="139"/>
      <c r="L502" s="86"/>
    </row>
    <row r="503" spans="1:12" ht="24" customHeight="1">
      <c r="A503" s="85">
        <v>455</v>
      </c>
      <c r="B503" s="193"/>
      <c r="C503" s="137"/>
      <c r="D503" s="137"/>
      <c r="E503" s="87"/>
      <c r="F503" s="138"/>
      <c r="G503" s="203"/>
      <c r="H503" s="167"/>
      <c r="I503" s="88"/>
      <c r="J503" s="139"/>
      <c r="K503" s="139"/>
      <c r="L503" s="86"/>
    </row>
    <row r="504" spans="1:12" ht="24" customHeight="1">
      <c r="A504" s="85">
        <v>456</v>
      </c>
      <c r="B504" s="193"/>
      <c r="C504" s="137"/>
      <c r="D504" s="137"/>
      <c r="E504" s="87"/>
      <c r="F504" s="138"/>
      <c r="G504" s="203"/>
      <c r="H504" s="167"/>
      <c r="I504" s="88"/>
      <c r="J504" s="139"/>
      <c r="K504" s="139"/>
      <c r="L504" s="86"/>
    </row>
    <row r="505" spans="1:12" ht="24" customHeight="1">
      <c r="A505" s="85">
        <v>457</v>
      </c>
      <c r="B505" s="193"/>
      <c r="C505" s="137"/>
      <c r="D505" s="137"/>
      <c r="E505" s="87"/>
      <c r="F505" s="138"/>
      <c r="G505" s="203"/>
      <c r="H505" s="167"/>
      <c r="I505" s="88"/>
      <c r="J505" s="139"/>
      <c r="K505" s="139"/>
      <c r="L505" s="86"/>
    </row>
    <row r="506" spans="1:12" ht="24" customHeight="1">
      <c r="A506" s="85">
        <v>458</v>
      </c>
      <c r="B506" s="193"/>
      <c r="C506" s="137"/>
      <c r="D506" s="137"/>
      <c r="E506" s="87"/>
      <c r="F506" s="138"/>
      <c r="G506" s="203"/>
      <c r="H506" s="167"/>
      <c r="I506" s="88"/>
      <c r="J506" s="139"/>
      <c r="K506" s="139"/>
      <c r="L506" s="86"/>
    </row>
    <row r="507" spans="1:12" ht="24" customHeight="1">
      <c r="A507" s="85">
        <v>459</v>
      </c>
      <c r="B507" s="193"/>
      <c r="C507" s="137"/>
      <c r="D507" s="137"/>
      <c r="E507" s="87"/>
      <c r="F507" s="138"/>
      <c r="G507" s="203"/>
      <c r="H507" s="167"/>
      <c r="I507" s="88"/>
      <c r="J507" s="139"/>
      <c r="K507" s="139"/>
      <c r="L507" s="86"/>
    </row>
    <row r="508" spans="1:12" ht="24" customHeight="1">
      <c r="A508" s="85">
        <v>460</v>
      </c>
      <c r="B508" s="193"/>
      <c r="C508" s="137"/>
      <c r="D508" s="137"/>
      <c r="E508" s="87"/>
      <c r="F508" s="138"/>
      <c r="G508" s="203"/>
      <c r="H508" s="167"/>
      <c r="I508" s="88"/>
      <c r="J508" s="139"/>
      <c r="K508" s="139"/>
      <c r="L508" s="86"/>
    </row>
    <row r="509" spans="1:12" ht="24" customHeight="1">
      <c r="A509" s="85">
        <v>461</v>
      </c>
      <c r="B509" s="193"/>
      <c r="C509" s="137"/>
      <c r="D509" s="137"/>
      <c r="E509" s="87"/>
      <c r="F509" s="138"/>
      <c r="G509" s="203"/>
      <c r="H509" s="167"/>
      <c r="I509" s="88"/>
      <c r="J509" s="139"/>
      <c r="K509" s="139"/>
      <c r="L509" s="86"/>
    </row>
    <row r="510" spans="1:12" ht="24" customHeight="1">
      <c r="A510" s="85">
        <v>462</v>
      </c>
      <c r="B510" s="193"/>
      <c r="C510" s="137"/>
      <c r="D510" s="137"/>
      <c r="E510" s="87"/>
      <c r="F510" s="138"/>
      <c r="G510" s="203"/>
      <c r="H510" s="167"/>
      <c r="I510" s="88"/>
      <c r="J510" s="139"/>
      <c r="K510" s="139"/>
      <c r="L510" s="86"/>
    </row>
    <row r="511" spans="1:12" ht="24" customHeight="1">
      <c r="A511" s="85">
        <v>463</v>
      </c>
      <c r="B511" s="193"/>
      <c r="C511" s="137"/>
      <c r="D511" s="137"/>
      <c r="E511" s="87"/>
      <c r="F511" s="138"/>
      <c r="G511" s="203"/>
      <c r="H511" s="167"/>
      <c r="I511" s="88"/>
      <c r="J511" s="139"/>
      <c r="K511" s="139"/>
      <c r="L511" s="86"/>
    </row>
    <row r="512" spans="1:12" ht="24" customHeight="1">
      <c r="A512" s="85">
        <v>464</v>
      </c>
      <c r="B512" s="193"/>
      <c r="C512" s="137"/>
      <c r="D512" s="137"/>
      <c r="E512" s="87"/>
      <c r="F512" s="138"/>
      <c r="G512" s="203"/>
      <c r="H512" s="167"/>
      <c r="I512" s="88"/>
      <c r="J512" s="139"/>
      <c r="K512" s="139"/>
      <c r="L512" s="86"/>
    </row>
    <row r="513" spans="1:12" ht="24" customHeight="1">
      <c r="A513" s="85">
        <v>465</v>
      </c>
      <c r="B513" s="193"/>
      <c r="C513" s="137"/>
      <c r="D513" s="137"/>
      <c r="E513" s="87"/>
      <c r="F513" s="138"/>
      <c r="G513" s="203"/>
      <c r="H513" s="167"/>
      <c r="I513" s="88"/>
      <c r="J513" s="139"/>
      <c r="K513" s="139"/>
      <c r="L513" s="86"/>
    </row>
    <row r="514" spans="1:12" ht="24" customHeight="1">
      <c r="A514" s="85">
        <v>466</v>
      </c>
      <c r="B514" s="193"/>
      <c r="C514" s="137"/>
      <c r="D514" s="137"/>
      <c r="E514" s="87"/>
      <c r="F514" s="138"/>
      <c r="G514" s="203"/>
      <c r="H514" s="167"/>
      <c r="I514" s="88"/>
      <c r="J514" s="139"/>
      <c r="K514" s="139"/>
      <c r="L514" s="86"/>
    </row>
    <row r="515" spans="1:12" ht="24" customHeight="1">
      <c r="A515" s="85">
        <v>467</v>
      </c>
      <c r="B515" s="193"/>
      <c r="C515" s="137"/>
      <c r="D515" s="137"/>
      <c r="E515" s="87"/>
      <c r="F515" s="138"/>
      <c r="G515" s="203"/>
      <c r="H515" s="167"/>
      <c r="I515" s="88"/>
      <c r="J515" s="139"/>
      <c r="K515" s="139"/>
      <c r="L515" s="86"/>
    </row>
    <row r="516" spans="1:12" ht="24" customHeight="1">
      <c r="A516" s="85">
        <v>468</v>
      </c>
      <c r="B516" s="193"/>
      <c r="C516" s="137"/>
      <c r="D516" s="137"/>
      <c r="E516" s="87"/>
      <c r="F516" s="138"/>
      <c r="G516" s="203"/>
      <c r="H516" s="167"/>
      <c r="I516" s="88"/>
      <c r="J516" s="139"/>
      <c r="K516" s="139"/>
      <c r="L516" s="86"/>
    </row>
    <row r="517" spans="1:12" ht="24" customHeight="1">
      <c r="A517" s="85">
        <v>469</v>
      </c>
      <c r="B517" s="193"/>
      <c r="C517" s="137"/>
      <c r="D517" s="137"/>
      <c r="E517" s="87"/>
      <c r="F517" s="138"/>
      <c r="G517" s="203"/>
      <c r="H517" s="167"/>
      <c r="I517" s="88"/>
      <c r="J517" s="139"/>
      <c r="K517" s="139"/>
      <c r="L517" s="86"/>
    </row>
    <row r="518" spans="1:12" ht="24" customHeight="1">
      <c r="A518" s="85">
        <v>470</v>
      </c>
      <c r="B518" s="193"/>
      <c r="C518" s="137"/>
      <c r="D518" s="137"/>
      <c r="E518" s="87"/>
      <c r="F518" s="138"/>
      <c r="G518" s="203"/>
      <c r="H518" s="167"/>
      <c r="I518" s="88"/>
      <c r="J518" s="139"/>
      <c r="K518" s="139"/>
      <c r="L518" s="86"/>
    </row>
    <row r="519" spans="1:12" ht="24" customHeight="1">
      <c r="A519" s="85">
        <v>471</v>
      </c>
      <c r="B519" s="193"/>
      <c r="C519" s="137"/>
      <c r="D519" s="137"/>
      <c r="E519" s="87"/>
      <c r="F519" s="138"/>
      <c r="G519" s="203"/>
      <c r="H519" s="167"/>
      <c r="I519" s="88"/>
      <c r="J519" s="139"/>
      <c r="K519" s="139"/>
      <c r="L519" s="86"/>
    </row>
    <row r="520" spans="1:12" ht="24" customHeight="1">
      <c r="A520" s="85">
        <v>472</v>
      </c>
      <c r="B520" s="193"/>
      <c r="C520" s="137"/>
      <c r="D520" s="137"/>
      <c r="E520" s="87"/>
      <c r="F520" s="138"/>
      <c r="G520" s="203"/>
      <c r="H520" s="167"/>
      <c r="I520" s="88"/>
      <c r="J520" s="139"/>
      <c r="K520" s="139"/>
      <c r="L520" s="86"/>
    </row>
    <row r="521" spans="1:12" ht="24" customHeight="1">
      <c r="A521" s="85">
        <v>473</v>
      </c>
      <c r="B521" s="193"/>
      <c r="C521" s="137"/>
      <c r="D521" s="137"/>
      <c r="E521" s="87"/>
      <c r="F521" s="138"/>
      <c r="G521" s="203"/>
      <c r="H521" s="167"/>
      <c r="I521" s="88"/>
      <c r="J521" s="139"/>
      <c r="K521" s="139"/>
      <c r="L521" s="86"/>
    </row>
    <row r="522" spans="1:12" ht="24" customHeight="1">
      <c r="A522" s="85">
        <v>474</v>
      </c>
      <c r="B522" s="193"/>
      <c r="C522" s="137"/>
      <c r="D522" s="137"/>
      <c r="E522" s="87"/>
      <c r="F522" s="138"/>
      <c r="G522" s="203"/>
      <c r="H522" s="167"/>
      <c r="I522" s="88"/>
      <c r="J522" s="139"/>
      <c r="K522" s="139"/>
      <c r="L522" s="86"/>
    </row>
    <row r="523" spans="1:12" ht="24" customHeight="1">
      <c r="A523" s="85">
        <v>475</v>
      </c>
      <c r="B523" s="193"/>
      <c r="C523" s="137"/>
      <c r="D523" s="137"/>
      <c r="E523" s="87"/>
      <c r="F523" s="138"/>
      <c r="G523" s="203"/>
      <c r="H523" s="167"/>
      <c r="I523" s="88"/>
      <c r="J523" s="139"/>
      <c r="K523" s="139"/>
      <c r="L523" s="86"/>
    </row>
    <row r="524" spans="1:12" ht="24" customHeight="1">
      <c r="A524" s="85">
        <v>476</v>
      </c>
      <c r="B524" s="193"/>
      <c r="C524" s="137"/>
      <c r="D524" s="137"/>
      <c r="E524" s="87"/>
      <c r="F524" s="138"/>
      <c r="G524" s="203"/>
      <c r="H524" s="167"/>
      <c r="I524" s="88"/>
      <c r="J524" s="139"/>
      <c r="K524" s="139"/>
      <c r="L524" s="86"/>
    </row>
    <row r="525" spans="1:12" ht="24" customHeight="1">
      <c r="A525" s="85">
        <v>477</v>
      </c>
      <c r="B525" s="193"/>
      <c r="C525" s="137"/>
      <c r="D525" s="137"/>
      <c r="E525" s="87"/>
      <c r="F525" s="138"/>
      <c r="G525" s="203"/>
      <c r="H525" s="167"/>
      <c r="I525" s="88"/>
      <c r="J525" s="139"/>
      <c r="K525" s="139"/>
      <c r="L525" s="86"/>
    </row>
    <row r="526" spans="1:12" ht="24" customHeight="1">
      <c r="A526" s="85">
        <v>478</v>
      </c>
      <c r="B526" s="193"/>
      <c r="C526" s="137"/>
      <c r="D526" s="137"/>
      <c r="E526" s="87"/>
      <c r="F526" s="138"/>
      <c r="G526" s="203"/>
      <c r="H526" s="167"/>
      <c r="I526" s="88"/>
      <c r="J526" s="139"/>
      <c r="K526" s="139"/>
      <c r="L526" s="86"/>
    </row>
    <row r="527" spans="1:12" ht="24" customHeight="1">
      <c r="A527" s="85">
        <v>479</v>
      </c>
      <c r="B527" s="193"/>
      <c r="C527" s="137"/>
      <c r="D527" s="137"/>
      <c r="E527" s="87"/>
      <c r="F527" s="138"/>
      <c r="G527" s="203"/>
      <c r="H527" s="167"/>
      <c r="I527" s="88"/>
      <c r="J527" s="139"/>
      <c r="K527" s="139"/>
      <c r="L527" s="86"/>
    </row>
    <row r="528" spans="1:12" ht="24" customHeight="1">
      <c r="A528" s="85">
        <v>480</v>
      </c>
      <c r="B528" s="193"/>
      <c r="C528" s="137"/>
      <c r="D528" s="137"/>
      <c r="E528" s="87"/>
      <c r="F528" s="138"/>
      <c r="G528" s="203"/>
      <c r="H528" s="167"/>
      <c r="I528" s="88"/>
      <c r="J528" s="139"/>
      <c r="K528" s="139"/>
      <c r="L528" s="86"/>
    </row>
    <row r="529" spans="1:12" ht="24" customHeight="1">
      <c r="A529" s="85">
        <v>481</v>
      </c>
      <c r="B529" s="193"/>
      <c r="C529" s="137"/>
      <c r="D529" s="137"/>
      <c r="E529" s="87"/>
      <c r="F529" s="138"/>
      <c r="G529" s="203"/>
      <c r="H529" s="167"/>
      <c r="I529" s="88"/>
      <c r="J529" s="139"/>
      <c r="K529" s="139"/>
      <c r="L529" s="86"/>
    </row>
    <row r="530" spans="1:12" ht="24" customHeight="1">
      <c r="A530" s="85">
        <v>482</v>
      </c>
      <c r="B530" s="193"/>
      <c r="C530" s="137"/>
      <c r="D530" s="137"/>
      <c r="E530" s="87"/>
      <c r="F530" s="138"/>
      <c r="G530" s="203"/>
      <c r="H530" s="167"/>
      <c r="I530" s="88"/>
      <c r="J530" s="139"/>
      <c r="K530" s="139"/>
      <c r="L530" s="86"/>
    </row>
    <row r="531" spans="1:12" ht="24" customHeight="1">
      <c r="A531" s="85">
        <v>483</v>
      </c>
      <c r="B531" s="193"/>
      <c r="C531" s="137"/>
      <c r="D531" s="137"/>
      <c r="E531" s="87"/>
      <c r="F531" s="138"/>
      <c r="G531" s="203"/>
      <c r="H531" s="167"/>
      <c r="I531" s="88"/>
      <c r="J531" s="139"/>
      <c r="K531" s="139"/>
      <c r="L531" s="86"/>
    </row>
    <row r="532" spans="1:12" ht="24" customHeight="1">
      <c r="A532" s="85">
        <v>484</v>
      </c>
      <c r="B532" s="193"/>
      <c r="C532" s="137"/>
      <c r="D532" s="137"/>
      <c r="E532" s="87"/>
      <c r="F532" s="138"/>
      <c r="G532" s="203"/>
      <c r="H532" s="167"/>
      <c r="I532" s="88"/>
      <c r="J532" s="139"/>
      <c r="K532" s="139"/>
      <c r="L532" s="86"/>
    </row>
    <row r="533" spans="1:12" ht="24" customHeight="1">
      <c r="A533" s="85">
        <v>485</v>
      </c>
      <c r="B533" s="193"/>
      <c r="C533" s="137"/>
      <c r="D533" s="137"/>
      <c r="E533" s="87"/>
      <c r="F533" s="138"/>
      <c r="G533" s="203"/>
      <c r="H533" s="167"/>
      <c r="I533" s="88"/>
      <c r="J533" s="139"/>
      <c r="K533" s="139"/>
      <c r="L533" s="86"/>
    </row>
    <row r="534" spans="1:12" ht="24" customHeight="1">
      <c r="A534" s="85">
        <v>486</v>
      </c>
      <c r="B534" s="193"/>
      <c r="C534" s="137"/>
      <c r="D534" s="137"/>
      <c r="E534" s="87"/>
      <c r="F534" s="138"/>
      <c r="G534" s="203"/>
      <c r="H534" s="167"/>
      <c r="I534" s="88"/>
      <c r="J534" s="139"/>
      <c r="K534" s="139"/>
      <c r="L534" s="86"/>
    </row>
    <row r="535" spans="1:12" ht="24" customHeight="1">
      <c r="A535" s="85">
        <v>487</v>
      </c>
      <c r="B535" s="193"/>
      <c r="C535" s="137"/>
      <c r="D535" s="137"/>
      <c r="E535" s="87"/>
      <c r="F535" s="138"/>
      <c r="G535" s="203"/>
      <c r="H535" s="167"/>
      <c r="I535" s="88"/>
      <c r="J535" s="139"/>
      <c r="K535" s="139"/>
      <c r="L535" s="86"/>
    </row>
    <row r="536" spans="1:12" ht="24" customHeight="1">
      <c r="A536" s="85">
        <v>488</v>
      </c>
      <c r="B536" s="193"/>
      <c r="C536" s="137"/>
      <c r="D536" s="137"/>
      <c r="E536" s="87"/>
      <c r="F536" s="138"/>
      <c r="G536" s="203"/>
      <c r="H536" s="167"/>
      <c r="I536" s="88"/>
      <c r="J536" s="139"/>
      <c r="K536" s="139"/>
      <c r="L536" s="86"/>
    </row>
    <row r="537" spans="1:12" ht="24" customHeight="1">
      <c r="A537" s="85">
        <v>489</v>
      </c>
      <c r="B537" s="193"/>
      <c r="C537" s="137"/>
      <c r="D537" s="137"/>
      <c r="E537" s="87"/>
      <c r="F537" s="138"/>
      <c r="G537" s="203"/>
      <c r="H537" s="167"/>
      <c r="I537" s="88"/>
      <c r="J537" s="139"/>
      <c r="K537" s="139"/>
      <c r="L537" s="86"/>
    </row>
    <row r="538" spans="1:12" ht="24" customHeight="1">
      <c r="A538" s="85">
        <v>490</v>
      </c>
      <c r="B538" s="193"/>
      <c r="C538" s="137"/>
      <c r="D538" s="137"/>
      <c r="E538" s="87"/>
      <c r="F538" s="138"/>
      <c r="G538" s="203"/>
      <c r="H538" s="167"/>
      <c r="I538" s="88"/>
      <c r="J538" s="139"/>
      <c r="K538" s="139"/>
      <c r="L538" s="86"/>
    </row>
    <row r="539" spans="1:12" ht="24" customHeight="1">
      <c r="A539" s="85">
        <v>491</v>
      </c>
      <c r="B539" s="193"/>
      <c r="C539" s="137"/>
      <c r="D539" s="137"/>
      <c r="E539" s="87"/>
      <c r="F539" s="138"/>
      <c r="G539" s="203"/>
      <c r="H539" s="167"/>
      <c r="I539" s="88"/>
      <c r="J539" s="139"/>
      <c r="K539" s="139"/>
      <c r="L539" s="86"/>
    </row>
    <row r="540" spans="1:12" ht="24" customHeight="1">
      <c r="A540" s="85">
        <v>492</v>
      </c>
      <c r="B540" s="193"/>
      <c r="C540" s="137"/>
      <c r="D540" s="137"/>
      <c r="E540" s="87"/>
      <c r="F540" s="138"/>
      <c r="G540" s="203"/>
      <c r="H540" s="167"/>
      <c r="I540" s="88"/>
      <c r="J540" s="139"/>
      <c r="K540" s="139"/>
      <c r="L540" s="86"/>
    </row>
    <row r="541" spans="1:12" ht="24" customHeight="1">
      <c r="A541" s="85">
        <v>493</v>
      </c>
      <c r="B541" s="193"/>
      <c r="C541" s="137"/>
      <c r="D541" s="137"/>
      <c r="E541" s="87"/>
      <c r="F541" s="138"/>
      <c r="G541" s="203"/>
      <c r="H541" s="167"/>
      <c r="I541" s="88"/>
      <c r="J541" s="139"/>
      <c r="K541" s="139"/>
      <c r="L541" s="86"/>
    </row>
    <row r="542" spans="1:12" ht="24" customHeight="1">
      <c r="A542" s="85">
        <v>494</v>
      </c>
      <c r="B542" s="193"/>
      <c r="C542" s="137"/>
      <c r="D542" s="137"/>
      <c r="E542" s="87"/>
      <c r="F542" s="138"/>
      <c r="G542" s="203"/>
      <c r="H542" s="167"/>
      <c r="I542" s="88"/>
      <c r="J542" s="139"/>
      <c r="K542" s="139"/>
      <c r="L542" s="86"/>
    </row>
    <row r="543" spans="1:12" ht="24" customHeight="1">
      <c r="A543" s="85">
        <v>495</v>
      </c>
      <c r="B543" s="193"/>
      <c r="C543" s="137"/>
      <c r="D543" s="137"/>
      <c r="E543" s="87"/>
      <c r="F543" s="138"/>
      <c r="G543" s="203"/>
      <c r="H543" s="167"/>
      <c r="I543" s="88"/>
      <c r="J543" s="139"/>
      <c r="K543" s="139"/>
      <c r="L543" s="86"/>
    </row>
    <row r="544" spans="1:12" ht="24" customHeight="1">
      <c r="A544" s="85">
        <v>496</v>
      </c>
      <c r="B544" s="193"/>
      <c r="C544" s="137"/>
      <c r="D544" s="137"/>
      <c r="E544" s="87"/>
      <c r="F544" s="138"/>
      <c r="G544" s="203"/>
      <c r="H544" s="167"/>
      <c r="I544" s="88"/>
      <c r="J544" s="139"/>
      <c r="K544" s="139"/>
      <c r="L544" s="86"/>
    </row>
    <row r="545" spans="1:12" ht="24" customHeight="1">
      <c r="A545" s="85">
        <v>497</v>
      </c>
      <c r="B545" s="193"/>
      <c r="C545" s="137"/>
      <c r="D545" s="137"/>
      <c r="E545" s="87"/>
      <c r="F545" s="138"/>
      <c r="G545" s="203"/>
      <c r="H545" s="167"/>
      <c r="I545" s="88"/>
      <c r="J545" s="139"/>
      <c r="K545" s="139"/>
      <c r="L545" s="86"/>
    </row>
    <row r="546" spans="1:12" ht="24" customHeight="1">
      <c r="A546" s="85">
        <v>498</v>
      </c>
      <c r="B546" s="193"/>
      <c r="C546" s="137"/>
      <c r="D546" s="137"/>
      <c r="E546" s="87"/>
      <c r="F546" s="138"/>
      <c r="G546" s="203"/>
      <c r="H546" s="167"/>
      <c r="I546" s="88"/>
      <c r="J546" s="139"/>
      <c r="K546" s="139"/>
      <c r="L546" s="86"/>
    </row>
    <row r="547" spans="1:12" ht="24" customHeight="1">
      <c r="A547" s="85">
        <v>499</v>
      </c>
      <c r="B547" s="193"/>
      <c r="C547" s="137"/>
      <c r="D547" s="137"/>
      <c r="E547" s="87"/>
      <c r="F547" s="138"/>
      <c r="G547" s="203"/>
      <c r="H547" s="167"/>
      <c r="I547" s="88"/>
      <c r="J547" s="139"/>
      <c r="K547" s="139"/>
      <c r="L547" s="86"/>
    </row>
    <row r="548" spans="1:12" ht="24" customHeight="1">
      <c r="A548" s="85">
        <v>500</v>
      </c>
      <c r="B548" s="193"/>
      <c r="C548" s="137"/>
      <c r="D548" s="137"/>
      <c r="E548" s="87"/>
      <c r="F548" s="138"/>
      <c r="G548" s="203"/>
      <c r="H548" s="167"/>
      <c r="I548" s="88"/>
      <c r="J548" s="139"/>
      <c r="K548" s="139"/>
      <c r="L548" s="86"/>
    </row>
    <row r="549" spans="1:12" ht="24" customHeight="1">
      <c r="A549" s="85">
        <v>501</v>
      </c>
      <c r="B549" s="193"/>
      <c r="C549" s="137"/>
      <c r="D549" s="137"/>
      <c r="E549" s="87"/>
      <c r="F549" s="138"/>
      <c r="G549" s="203"/>
      <c r="H549" s="167"/>
      <c r="I549" s="88"/>
      <c r="J549" s="139"/>
      <c r="K549" s="139"/>
      <c r="L549" s="86"/>
    </row>
    <row r="550" spans="1:12" ht="24" customHeight="1">
      <c r="A550" s="85">
        <v>502</v>
      </c>
      <c r="B550" s="193"/>
      <c r="C550" s="137"/>
      <c r="D550" s="137"/>
      <c r="E550" s="87"/>
      <c r="F550" s="138"/>
      <c r="G550" s="203"/>
      <c r="H550" s="167"/>
      <c r="I550" s="88"/>
      <c r="J550" s="139"/>
      <c r="K550" s="139"/>
      <c r="L550" s="86"/>
    </row>
    <row r="551" spans="1:12" ht="24" customHeight="1">
      <c r="A551" s="85">
        <v>503</v>
      </c>
      <c r="B551" s="193"/>
      <c r="C551" s="137"/>
      <c r="D551" s="137"/>
      <c r="E551" s="87"/>
      <c r="F551" s="138"/>
      <c r="G551" s="203"/>
      <c r="H551" s="167"/>
      <c r="I551" s="88"/>
      <c r="J551" s="139"/>
      <c r="K551" s="139"/>
      <c r="L551" s="86"/>
    </row>
    <row r="552" spans="1:12" ht="24" customHeight="1">
      <c r="A552" s="85">
        <v>504</v>
      </c>
      <c r="B552" s="193"/>
      <c r="C552" s="137"/>
      <c r="D552" s="137"/>
      <c r="E552" s="87"/>
      <c r="F552" s="138"/>
      <c r="G552" s="203"/>
      <c r="H552" s="167"/>
      <c r="I552" s="88"/>
      <c r="J552" s="139"/>
      <c r="K552" s="139"/>
      <c r="L552" s="86"/>
    </row>
    <row r="553" spans="1:12" ht="24" customHeight="1">
      <c r="A553" s="85">
        <v>505</v>
      </c>
      <c r="B553" s="193"/>
      <c r="C553" s="137"/>
      <c r="D553" s="137"/>
      <c r="E553" s="87"/>
      <c r="F553" s="138"/>
      <c r="G553" s="203"/>
      <c r="H553" s="167"/>
      <c r="I553" s="88"/>
      <c r="J553" s="139"/>
      <c r="K553" s="139"/>
      <c r="L553" s="86"/>
    </row>
    <row r="554" spans="1:12" ht="24" customHeight="1">
      <c r="A554" s="85">
        <v>506</v>
      </c>
      <c r="B554" s="193"/>
      <c r="C554" s="137"/>
      <c r="D554" s="137"/>
      <c r="E554" s="87"/>
      <c r="F554" s="138"/>
      <c r="G554" s="203"/>
      <c r="H554" s="167"/>
      <c r="I554" s="88"/>
      <c r="J554" s="139"/>
      <c r="K554" s="139"/>
      <c r="L554" s="86"/>
    </row>
    <row r="555" spans="1:12" ht="24" customHeight="1">
      <c r="A555" s="85">
        <v>507</v>
      </c>
      <c r="B555" s="193"/>
      <c r="C555" s="137"/>
      <c r="D555" s="137"/>
      <c r="E555" s="87"/>
      <c r="F555" s="138"/>
      <c r="G555" s="203"/>
      <c r="H555" s="167"/>
      <c r="I555" s="88"/>
      <c r="J555" s="139"/>
      <c r="K555" s="139"/>
      <c r="L555" s="86"/>
    </row>
    <row r="556" spans="1:12" ht="24" customHeight="1">
      <c r="A556" s="85">
        <v>508</v>
      </c>
      <c r="B556" s="193"/>
      <c r="C556" s="137"/>
      <c r="D556" s="137"/>
      <c r="E556" s="87"/>
      <c r="F556" s="138"/>
      <c r="G556" s="203"/>
      <c r="H556" s="167"/>
      <c r="I556" s="88"/>
      <c r="J556" s="139"/>
      <c r="K556" s="139"/>
      <c r="L556" s="86"/>
    </row>
    <row r="557" spans="1:12" ht="24" customHeight="1">
      <c r="A557" s="85">
        <v>509</v>
      </c>
      <c r="B557" s="193"/>
      <c r="C557" s="137"/>
      <c r="D557" s="137"/>
      <c r="E557" s="87"/>
      <c r="F557" s="138"/>
      <c r="G557" s="203"/>
      <c r="H557" s="167"/>
      <c r="I557" s="88"/>
      <c r="J557" s="139"/>
      <c r="K557" s="139"/>
      <c r="L557" s="86"/>
    </row>
    <row r="558" spans="1:12" ht="24" customHeight="1">
      <c r="A558" s="85">
        <v>510</v>
      </c>
      <c r="B558" s="193"/>
      <c r="C558" s="137"/>
      <c r="D558" s="137"/>
      <c r="E558" s="87"/>
      <c r="F558" s="138"/>
      <c r="G558" s="203"/>
      <c r="H558" s="167"/>
      <c r="I558" s="88"/>
      <c r="J558" s="139"/>
      <c r="K558" s="139"/>
      <c r="L558" s="86"/>
    </row>
    <row r="559" spans="1:12" ht="24" customHeight="1">
      <c r="A559" s="85">
        <v>511</v>
      </c>
      <c r="B559" s="193"/>
      <c r="C559" s="137"/>
      <c r="D559" s="137"/>
      <c r="E559" s="87"/>
      <c r="F559" s="138"/>
      <c r="G559" s="203"/>
      <c r="H559" s="167"/>
      <c r="I559" s="88"/>
      <c r="J559" s="139"/>
      <c r="K559" s="139"/>
      <c r="L559" s="86"/>
    </row>
    <row r="560" spans="1:12" ht="24" customHeight="1">
      <c r="A560" s="85">
        <v>512</v>
      </c>
      <c r="B560" s="193"/>
      <c r="C560" s="137"/>
      <c r="D560" s="137"/>
      <c r="E560" s="87"/>
      <c r="F560" s="138"/>
      <c r="G560" s="203"/>
      <c r="H560" s="167"/>
      <c r="I560" s="88"/>
      <c r="J560" s="139"/>
      <c r="K560" s="139"/>
      <c r="L560" s="86"/>
    </row>
    <row r="561" spans="1:12" ht="24" customHeight="1">
      <c r="A561" s="85">
        <v>513</v>
      </c>
      <c r="B561" s="193"/>
      <c r="C561" s="137"/>
      <c r="D561" s="137"/>
      <c r="E561" s="87"/>
      <c r="F561" s="138"/>
      <c r="G561" s="203"/>
      <c r="H561" s="167"/>
      <c r="I561" s="88"/>
      <c r="J561" s="139"/>
      <c r="K561" s="139"/>
      <c r="L561" s="86"/>
    </row>
    <row r="562" spans="1:12" ht="24" customHeight="1">
      <c r="A562" s="85">
        <v>514</v>
      </c>
      <c r="B562" s="193"/>
      <c r="C562" s="137"/>
      <c r="D562" s="137"/>
      <c r="E562" s="87"/>
      <c r="F562" s="138"/>
      <c r="G562" s="203"/>
      <c r="H562" s="167"/>
      <c r="I562" s="88"/>
      <c r="J562" s="139"/>
      <c r="K562" s="139"/>
      <c r="L562" s="86"/>
    </row>
    <row r="563" spans="1:12" ht="24" customHeight="1">
      <c r="A563" s="85">
        <v>515</v>
      </c>
      <c r="B563" s="193"/>
      <c r="C563" s="137"/>
      <c r="D563" s="137"/>
      <c r="E563" s="87"/>
      <c r="F563" s="138"/>
      <c r="G563" s="203"/>
      <c r="H563" s="167"/>
      <c r="I563" s="88"/>
      <c r="J563" s="139"/>
      <c r="K563" s="139"/>
      <c r="L563" s="86"/>
    </row>
    <row r="564" spans="1:12" ht="24" customHeight="1">
      <c r="A564" s="85">
        <v>516</v>
      </c>
      <c r="B564" s="193"/>
      <c r="C564" s="137"/>
      <c r="D564" s="137"/>
      <c r="E564" s="87"/>
      <c r="F564" s="138"/>
      <c r="G564" s="203"/>
      <c r="H564" s="167"/>
      <c r="I564" s="88"/>
      <c r="J564" s="139"/>
      <c r="K564" s="139"/>
      <c r="L564" s="86"/>
    </row>
    <row r="565" spans="1:12" ht="24" customHeight="1">
      <c r="A565" s="85">
        <v>517</v>
      </c>
      <c r="B565" s="193"/>
      <c r="C565" s="137"/>
      <c r="D565" s="137"/>
      <c r="E565" s="87"/>
      <c r="F565" s="138"/>
      <c r="G565" s="203"/>
      <c r="H565" s="167"/>
      <c r="I565" s="88"/>
      <c r="J565" s="139"/>
      <c r="K565" s="139"/>
      <c r="L565" s="86"/>
    </row>
    <row r="566" spans="1:12" ht="24" customHeight="1">
      <c r="A566" s="85">
        <v>518</v>
      </c>
      <c r="B566" s="193"/>
      <c r="C566" s="137"/>
      <c r="D566" s="137"/>
      <c r="E566" s="87"/>
      <c r="F566" s="138"/>
      <c r="G566" s="203"/>
      <c r="H566" s="167"/>
      <c r="I566" s="88"/>
      <c r="J566" s="139"/>
      <c r="K566" s="139"/>
      <c r="L566" s="86"/>
    </row>
    <row r="567" spans="1:12" ht="24" customHeight="1">
      <c r="A567" s="85">
        <v>519</v>
      </c>
      <c r="B567" s="193"/>
      <c r="C567" s="137"/>
      <c r="D567" s="137"/>
      <c r="E567" s="87"/>
      <c r="F567" s="138"/>
      <c r="G567" s="203"/>
      <c r="H567" s="167"/>
      <c r="I567" s="88"/>
      <c r="J567" s="139"/>
      <c r="K567" s="139"/>
      <c r="L567" s="86"/>
    </row>
    <row r="568" spans="1:12" ht="24" customHeight="1">
      <c r="A568" s="85">
        <v>520</v>
      </c>
      <c r="B568" s="193"/>
      <c r="C568" s="137"/>
      <c r="D568" s="137"/>
      <c r="E568" s="87"/>
      <c r="F568" s="138"/>
      <c r="G568" s="203"/>
      <c r="H568" s="167"/>
      <c r="I568" s="88"/>
      <c r="J568" s="139"/>
      <c r="K568" s="139"/>
      <c r="L568" s="86"/>
    </row>
    <row r="569" spans="1:12" ht="24" customHeight="1">
      <c r="A569" s="85">
        <v>521</v>
      </c>
      <c r="B569" s="193"/>
      <c r="C569" s="137"/>
      <c r="D569" s="137"/>
      <c r="E569" s="87"/>
      <c r="F569" s="138"/>
      <c r="G569" s="203"/>
      <c r="H569" s="167"/>
      <c r="I569" s="88"/>
      <c r="J569" s="139"/>
      <c r="K569" s="139"/>
      <c r="L569" s="86"/>
    </row>
    <row r="570" spans="1:12" ht="24" customHeight="1">
      <c r="A570" s="85">
        <v>522</v>
      </c>
      <c r="B570" s="193"/>
      <c r="C570" s="137"/>
      <c r="D570" s="137"/>
      <c r="E570" s="87"/>
      <c r="F570" s="138"/>
      <c r="G570" s="203"/>
      <c r="H570" s="167"/>
      <c r="I570" s="88"/>
      <c r="J570" s="139"/>
      <c r="K570" s="139"/>
      <c r="L570" s="86"/>
    </row>
    <row r="571" spans="1:12" ht="24" customHeight="1">
      <c r="A571" s="85">
        <v>523</v>
      </c>
      <c r="B571" s="193"/>
      <c r="C571" s="137"/>
      <c r="D571" s="137"/>
      <c r="E571" s="87"/>
      <c r="F571" s="138"/>
      <c r="G571" s="203"/>
      <c r="H571" s="167"/>
      <c r="I571" s="88"/>
      <c r="J571" s="139"/>
      <c r="K571" s="139"/>
      <c r="L571" s="86"/>
    </row>
    <row r="572" spans="1:12" ht="24" customHeight="1">
      <c r="A572" s="85">
        <v>524</v>
      </c>
      <c r="B572" s="193"/>
      <c r="C572" s="137"/>
      <c r="D572" s="137"/>
      <c r="E572" s="87"/>
      <c r="F572" s="138"/>
      <c r="G572" s="203"/>
      <c r="H572" s="167"/>
      <c r="I572" s="88"/>
      <c r="J572" s="139"/>
      <c r="K572" s="139"/>
      <c r="L572" s="86"/>
    </row>
    <row r="573" spans="1:12" ht="24" customHeight="1">
      <c r="A573" s="85">
        <v>525</v>
      </c>
      <c r="B573" s="193"/>
      <c r="C573" s="137"/>
      <c r="D573" s="137"/>
      <c r="E573" s="87"/>
      <c r="F573" s="138"/>
      <c r="G573" s="203"/>
      <c r="H573" s="167"/>
      <c r="I573" s="88"/>
      <c r="J573" s="139"/>
      <c r="K573" s="139"/>
      <c r="L573" s="86"/>
    </row>
    <row r="574" spans="1:12" ht="24" customHeight="1">
      <c r="A574" s="85">
        <v>526</v>
      </c>
      <c r="B574" s="193"/>
      <c r="C574" s="137"/>
      <c r="D574" s="137"/>
      <c r="E574" s="87"/>
      <c r="F574" s="138"/>
      <c r="G574" s="203"/>
      <c r="H574" s="167"/>
      <c r="I574" s="88"/>
      <c r="J574" s="139"/>
      <c r="K574" s="139"/>
      <c r="L574" s="86"/>
    </row>
    <row r="575" spans="1:12" ht="24" customHeight="1">
      <c r="A575" s="85">
        <v>527</v>
      </c>
      <c r="B575" s="193"/>
      <c r="C575" s="137"/>
      <c r="D575" s="137"/>
      <c r="E575" s="87"/>
      <c r="F575" s="138"/>
      <c r="G575" s="203"/>
      <c r="H575" s="167"/>
      <c r="I575" s="88"/>
      <c r="J575" s="139"/>
      <c r="K575" s="139"/>
      <c r="L575" s="86"/>
    </row>
    <row r="576" spans="1:12" ht="24" customHeight="1">
      <c r="A576" s="85">
        <v>528</v>
      </c>
      <c r="B576" s="193"/>
      <c r="C576" s="137"/>
      <c r="D576" s="137"/>
      <c r="E576" s="87"/>
      <c r="F576" s="138"/>
      <c r="G576" s="203"/>
      <c r="H576" s="167"/>
      <c r="I576" s="88"/>
      <c r="J576" s="139"/>
      <c r="K576" s="139"/>
      <c r="L576" s="86"/>
    </row>
    <row r="577" spans="1:12" ht="24" customHeight="1">
      <c r="A577" s="85">
        <v>529</v>
      </c>
      <c r="B577" s="193"/>
      <c r="C577" s="137"/>
      <c r="D577" s="137"/>
      <c r="E577" s="87"/>
      <c r="F577" s="138"/>
      <c r="G577" s="203"/>
      <c r="H577" s="167"/>
      <c r="I577" s="88"/>
      <c r="J577" s="139"/>
      <c r="K577" s="139"/>
      <c r="L577" s="86"/>
    </row>
    <row r="578" spans="1:12" ht="24" customHeight="1">
      <c r="A578" s="85">
        <v>530</v>
      </c>
      <c r="B578" s="193"/>
      <c r="C578" s="137"/>
      <c r="D578" s="137"/>
      <c r="E578" s="87"/>
      <c r="F578" s="138"/>
      <c r="G578" s="203"/>
      <c r="H578" s="167"/>
      <c r="I578" s="88"/>
      <c r="J578" s="139"/>
      <c r="K578" s="139"/>
      <c r="L578" s="86"/>
    </row>
    <row r="579" spans="1:12" ht="24" customHeight="1">
      <c r="A579" s="85">
        <v>531</v>
      </c>
      <c r="B579" s="193"/>
      <c r="C579" s="137"/>
      <c r="D579" s="137"/>
      <c r="E579" s="87"/>
      <c r="F579" s="138"/>
      <c r="G579" s="203"/>
      <c r="H579" s="167"/>
      <c r="I579" s="88"/>
      <c r="J579" s="139"/>
      <c r="K579" s="139"/>
      <c r="L579" s="86"/>
    </row>
    <row r="580" spans="1:12" ht="24" customHeight="1">
      <c r="A580" s="85">
        <v>532</v>
      </c>
      <c r="B580" s="193"/>
      <c r="C580" s="137"/>
      <c r="D580" s="137"/>
      <c r="E580" s="87"/>
      <c r="F580" s="138"/>
      <c r="G580" s="203"/>
      <c r="H580" s="167"/>
      <c r="I580" s="88"/>
      <c r="J580" s="139"/>
      <c r="K580" s="139"/>
      <c r="L580" s="86"/>
    </row>
    <row r="581" spans="1:12" ht="24" customHeight="1">
      <c r="A581" s="85">
        <v>533</v>
      </c>
      <c r="B581" s="193"/>
      <c r="C581" s="137"/>
      <c r="D581" s="137"/>
      <c r="E581" s="87"/>
      <c r="F581" s="138"/>
      <c r="G581" s="203"/>
      <c r="H581" s="167"/>
      <c r="I581" s="88"/>
      <c r="J581" s="139"/>
      <c r="K581" s="139"/>
      <c r="L581" s="86"/>
    </row>
    <row r="582" spans="1:12" ht="24" customHeight="1">
      <c r="A582" s="85">
        <v>534</v>
      </c>
      <c r="B582" s="193"/>
      <c r="C582" s="137"/>
      <c r="D582" s="137"/>
      <c r="E582" s="87"/>
      <c r="F582" s="138"/>
      <c r="G582" s="203"/>
      <c r="H582" s="167"/>
      <c r="I582" s="88"/>
      <c r="J582" s="139"/>
      <c r="K582" s="139"/>
      <c r="L582" s="86"/>
    </row>
    <row r="583" spans="1:12" ht="24" customHeight="1">
      <c r="A583" s="85">
        <v>535</v>
      </c>
      <c r="B583" s="193"/>
      <c r="C583" s="137"/>
      <c r="D583" s="137"/>
      <c r="E583" s="87"/>
      <c r="F583" s="138"/>
      <c r="G583" s="203"/>
      <c r="H583" s="167"/>
      <c r="I583" s="88"/>
      <c r="J583" s="139"/>
      <c r="K583" s="139"/>
      <c r="L583" s="86"/>
    </row>
    <row r="584" spans="1:12" ht="24" customHeight="1">
      <c r="A584" s="85">
        <v>536</v>
      </c>
      <c r="B584" s="193"/>
      <c r="C584" s="137"/>
      <c r="D584" s="137"/>
      <c r="E584" s="87"/>
      <c r="F584" s="138"/>
      <c r="G584" s="203"/>
      <c r="H584" s="167"/>
      <c r="I584" s="88"/>
      <c r="J584" s="139"/>
      <c r="K584" s="139"/>
      <c r="L584" s="86"/>
    </row>
    <row r="585" spans="1:12" ht="24" customHeight="1">
      <c r="A585" s="85">
        <v>537</v>
      </c>
      <c r="B585" s="193"/>
      <c r="C585" s="137"/>
      <c r="D585" s="137"/>
      <c r="E585" s="87"/>
      <c r="F585" s="138"/>
      <c r="G585" s="203"/>
      <c r="H585" s="167"/>
      <c r="I585" s="88"/>
      <c r="J585" s="139"/>
      <c r="K585" s="139"/>
      <c r="L585" s="86"/>
    </row>
    <row r="586" spans="1:12" ht="24" customHeight="1">
      <c r="A586" s="85">
        <v>538</v>
      </c>
      <c r="B586" s="193"/>
      <c r="C586" s="137"/>
      <c r="D586" s="137"/>
      <c r="E586" s="87"/>
      <c r="F586" s="138"/>
      <c r="G586" s="203"/>
      <c r="H586" s="167"/>
      <c r="I586" s="88"/>
      <c r="J586" s="139"/>
      <c r="K586" s="139"/>
      <c r="L586" s="86"/>
    </row>
    <row r="587" spans="1:12" ht="24" customHeight="1">
      <c r="A587" s="85">
        <v>539</v>
      </c>
      <c r="B587" s="193"/>
      <c r="C587" s="137"/>
      <c r="D587" s="137"/>
      <c r="E587" s="87"/>
      <c r="F587" s="138"/>
      <c r="G587" s="203"/>
      <c r="H587" s="167"/>
      <c r="I587" s="88"/>
      <c r="J587" s="139"/>
      <c r="K587" s="139"/>
      <c r="L587" s="86"/>
    </row>
    <row r="588" spans="1:12" ht="24" customHeight="1">
      <c r="A588" s="85">
        <v>540</v>
      </c>
      <c r="B588" s="193"/>
      <c r="C588" s="137"/>
      <c r="D588" s="137"/>
      <c r="E588" s="87"/>
      <c r="F588" s="138"/>
      <c r="G588" s="203"/>
      <c r="H588" s="167"/>
      <c r="I588" s="88"/>
      <c r="J588" s="139"/>
      <c r="K588" s="139"/>
      <c r="L588" s="86"/>
    </row>
    <row r="589" spans="1:12" ht="24" customHeight="1">
      <c r="A589" s="85">
        <v>541</v>
      </c>
      <c r="B589" s="193"/>
      <c r="C589" s="137"/>
      <c r="D589" s="137"/>
      <c r="E589" s="87"/>
      <c r="F589" s="138"/>
      <c r="G589" s="203"/>
      <c r="H589" s="167"/>
      <c r="I589" s="88"/>
      <c r="J589" s="139"/>
      <c r="K589" s="139"/>
      <c r="L589" s="86"/>
    </row>
  </sheetData>
  <sheetProtection/>
  <autoFilter ref="A3:L589"/>
  <mergeCells count="3">
    <mergeCell ref="A1:L1"/>
    <mergeCell ref="A2:F2"/>
    <mergeCell ref="I2:L2"/>
  </mergeCells>
  <conditionalFormatting sqref="E4:E1178">
    <cfRule type="cellIs" priority="8"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8" manualBreakCount="8">
    <brk id="115" max="12" man="1"/>
    <brk id="148" max="12" man="1"/>
    <brk id="169" max="12" man="1"/>
    <brk id="199" max="12" man="1"/>
    <brk id="212" max="12" man="1"/>
    <brk id="233" max="12" man="1"/>
    <brk id="314" max="12" man="1"/>
    <brk id="402" max="12" man="1"/>
  </rowBreaks>
  <ignoredErrors>
    <ignoredError sqref="I2" unlockedFormula="1"/>
    <ignoredError sqref="J589:L589" numberStoredAsText="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48"/>
  <sheetViews>
    <sheetView view="pageBreakPreview" zoomScale="60" zoomScalePageLayoutView="0" workbookViewId="0" topLeftCell="A1">
      <selection activeCell="N9" sqref="N9"/>
    </sheetView>
  </sheetViews>
  <sheetFormatPr defaultColWidth="9.140625" defaultRowHeight="12.75"/>
  <cols>
    <col min="2" max="2" width="16.57421875" style="0" hidden="1" customWidth="1"/>
    <col min="4" max="4" width="14.421875" style="0" customWidth="1"/>
    <col min="5" max="5" width="26.57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row>
    <row r="2" spans="1:16" ht="18" customHeight="1">
      <c r="A2" s="483" t="str">
        <f>'YARIŞMA BİLGİLERİ'!F19</f>
        <v>Kulüplerarası Gençler Atletizm Ligi Final Yarışmaları</v>
      </c>
      <c r="B2" s="483"/>
      <c r="C2" s="483"/>
      <c r="D2" s="483"/>
      <c r="E2" s="483"/>
      <c r="F2" s="483"/>
      <c r="G2" s="483"/>
      <c r="H2" s="483"/>
      <c r="I2" s="483"/>
      <c r="J2" s="483"/>
      <c r="K2" s="483"/>
      <c r="L2" s="483"/>
      <c r="M2" s="483"/>
      <c r="N2" s="483"/>
      <c r="O2" s="483"/>
      <c r="P2" s="483"/>
    </row>
    <row r="3" spans="1:16" ht="23.25" customHeight="1">
      <c r="A3" s="484" t="s">
        <v>355</v>
      </c>
      <c r="B3" s="484"/>
      <c r="C3" s="484"/>
      <c r="D3" s="484"/>
      <c r="E3" s="484"/>
      <c r="F3" s="484"/>
      <c r="G3" s="484"/>
      <c r="H3" s="484"/>
      <c r="I3" s="484"/>
      <c r="J3" s="484"/>
      <c r="K3" s="484"/>
      <c r="L3" s="484"/>
      <c r="M3" s="484"/>
      <c r="N3" s="484"/>
      <c r="O3" s="484"/>
      <c r="P3" s="484"/>
    </row>
    <row r="4" spans="1:16" ht="23.25" customHeight="1">
      <c r="A4" s="476" t="s">
        <v>131</v>
      </c>
      <c r="B4" s="476"/>
      <c r="C4" s="476"/>
      <c r="D4" s="476"/>
      <c r="E4" s="476"/>
      <c r="F4" s="476"/>
      <c r="G4" s="476"/>
      <c r="H4" s="245"/>
      <c r="J4" s="476" t="s">
        <v>248</v>
      </c>
      <c r="K4" s="476"/>
      <c r="L4" s="476"/>
      <c r="M4" s="476"/>
      <c r="N4" s="476"/>
      <c r="O4" s="476"/>
      <c r="P4" s="476"/>
    </row>
    <row r="5" spans="1:16" ht="18" customHeight="1">
      <c r="A5" s="477" t="s">
        <v>16</v>
      </c>
      <c r="B5" s="478"/>
      <c r="C5" s="478"/>
      <c r="D5" s="478"/>
      <c r="E5" s="478"/>
      <c r="F5" s="478"/>
      <c r="G5" s="478"/>
      <c r="H5" s="245"/>
      <c r="I5" s="474" t="s">
        <v>6</v>
      </c>
      <c r="J5" s="477" t="s">
        <v>16</v>
      </c>
      <c r="K5" s="478"/>
      <c r="L5" s="478"/>
      <c r="M5" s="478"/>
      <c r="N5" s="478"/>
      <c r="O5" s="478"/>
      <c r="P5" s="478"/>
    </row>
    <row r="6" spans="1:16" ht="31.5" customHeight="1">
      <c r="A6" s="206" t="s">
        <v>12</v>
      </c>
      <c r="B6" s="206" t="s">
        <v>63</v>
      </c>
      <c r="C6" s="206" t="s">
        <v>62</v>
      </c>
      <c r="D6" s="207" t="s">
        <v>13</v>
      </c>
      <c r="E6" s="208" t="s">
        <v>14</v>
      </c>
      <c r="F6" s="208" t="s">
        <v>444</v>
      </c>
      <c r="G6" s="206" t="s">
        <v>132</v>
      </c>
      <c r="H6" s="245"/>
      <c r="I6" s="475"/>
      <c r="J6" s="206" t="s">
        <v>12</v>
      </c>
      <c r="K6" s="206" t="s">
        <v>63</v>
      </c>
      <c r="L6" s="206" t="s">
        <v>62</v>
      </c>
      <c r="M6" s="207" t="s">
        <v>13</v>
      </c>
      <c r="N6" s="208" t="s">
        <v>14</v>
      </c>
      <c r="O6" s="208" t="s">
        <v>444</v>
      </c>
      <c r="P6" s="206" t="s">
        <v>132</v>
      </c>
    </row>
    <row r="7" spans="1:16" ht="36.75" customHeight="1">
      <c r="A7" s="74">
        <v>1</v>
      </c>
      <c r="B7" s="218" t="s">
        <v>106</v>
      </c>
      <c r="C7" s="349">
        <f>IF(ISERROR(VLOOKUP(B7,'KAYIT LİSTESİ'!$B$4:$H$1167,2,0)),"",(VLOOKUP(B7,'KAYIT LİSTESİ'!$B$4:$H$1167,2,0)))</f>
        <v>96</v>
      </c>
      <c r="D7" s="129">
        <f>IF(ISERROR(VLOOKUP(B7,'KAYIT LİSTESİ'!$B$4:$H$1167,4,0)),"",(VLOOKUP(B7,'KAYIT LİSTESİ'!$B$4:$H$1167,4,0)))</f>
        <v>34700</v>
      </c>
      <c r="E7" s="219" t="str">
        <f>IF(ISERROR(VLOOKUP(B7,'KAYIT LİSTESİ'!$B$4:$H$1167,5,0)),"",(VLOOKUP(B7,'KAYIT LİSTESİ'!$B$4:$H$1167,5,0)))</f>
        <v>SUNA ERBEK</v>
      </c>
      <c r="F7" s="219" t="str">
        <f>IF(ISERROR(VLOOKUP(B7,'KAYIT LİSTESİ'!$B$4:$H$1167,6,0)),"",(VLOOKUP(B7,'KAYIT LİSTESİ'!$B$4:$H$1167,6,0)))</f>
        <v>İSTANBUL-SULTANBEYLİ MEVLANA İ.Ö.O.SPOR</v>
      </c>
      <c r="G7" s="130"/>
      <c r="H7" s="246"/>
      <c r="I7" s="74">
        <v>1</v>
      </c>
      <c r="J7" s="74">
        <v>1</v>
      </c>
      <c r="K7" s="218" t="s">
        <v>41</v>
      </c>
      <c r="L7" s="349">
        <f>IF(ISERROR(VLOOKUP(K7,'KAYIT LİSTESİ'!$B$4:$H$1167,2,0)),"",(VLOOKUP(K7,'KAYIT LİSTESİ'!$B$4:$H$1167,2,0)))</f>
        <v>90</v>
      </c>
      <c r="M7" s="129">
        <f>IF(ISERROR(VLOOKUP(K7,'KAYIT LİSTESİ'!$B$4:$H$1167,4,0)),"",(VLOOKUP(K7,'KAYIT LİSTESİ'!$B$4:$H$1167,4,0)))</f>
        <v>35431</v>
      </c>
      <c r="N7" s="219" t="str">
        <f>IF(ISERROR(VLOOKUP(K7,'KAYIT LİSTESİ'!$B$4:$H$1167,5,0)),"",(VLOOKUP(K7,'KAYIT LİSTESİ'!$B$4:$H$1167,5,0)))</f>
        <v>DÜRDANE KORKMAZ</v>
      </c>
      <c r="O7" s="219" t="str">
        <f>IF(ISERROR(VLOOKUP(K7,'KAYIT LİSTESİ'!$B$4:$H$1167,6,0)),"",(VLOOKUP(K7,'KAYIT LİSTESİ'!$B$4:$H$1167,6,0)))</f>
        <v>İSTANBUL-SULTANBEYLİ MEVLANA İ.Ö.O.SPOR</v>
      </c>
      <c r="P7" s="130"/>
    </row>
    <row r="8" spans="1:16" ht="36.75" customHeight="1">
      <c r="A8" s="74">
        <v>2</v>
      </c>
      <c r="B8" s="218" t="s">
        <v>107</v>
      </c>
      <c r="C8" s="349">
        <f>IF(ISERROR(VLOOKUP(B8,'KAYIT LİSTESİ'!$B$4:$H$1167,2,0)),"",(VLOOKUP(B8,'KAYIT LİSTESİ'!$B$4:$H$1167,2,0)))</f>
        <v>66</v>
      </c>
      <c r="D8" s="129">
        <f>IF(ISERROR(VLOOKUP(B8,'KAYIT LİSTESİ'!$B$4:$H$1167,4,0)),"",(VLOOKUP(B8,'KAYIT LİSTESİ'!$B$4:$H$1167,4,0)))</f>
        <v>34740</v>
      </c>
      <c r="E8" s="219" t="str">
        <f>IF(ISERROR(VLOOKUP(B8,'KAYIT LİSTESİ'!$B$4:$H$1167,5,0)),"",(VLOOKUP(B8,'KAYIT LİSTESİ'!$B$4:$H$1167,5,0)))</f>
        <v>EMİNE YILMAZ</v>
      </c>
      <c r="F8" s="219" t="str">
        <f>IF(ISERROR(VLOOKUP(B8,'KAYIT LİSTESİ'!$B$4:$H$1167,6,0)),"",(VLOOKUP(B8,'KAYIT LİSTESİ'!$B$4:$H$1167,6,0)))</f>
        <v>BURSA-B.Ş.BLD.SPOR</v>
      </c>
      <c r="G8" s="130"/>
      <c r="H8" s="246"/>
      <c r="I8" s="74">
        <v>2</v>
      </c>
      <c r="J8" s="74">
        <v>2</v>
      </c>
      <c r="K8" s="218" t="s">
        <v>43</v>
      </c>
      <c r="L8" s="349">
        <f>IF(ISERROR(VLOOKUP(K8,'KAYIT LİSTESİ'!$B$4:$H$1167,2,0)),"",(VLOOKUP(K8,'KAYIT LİSTESİ'!$B$4:$H$1167,2,0)))</f>
        <v>72</v>
      </c>
      <c r="M8" s="129">
        <f>IF(ISERROR(VLOOKUP(K8,'KAYIT LİSTESİ'!$B$4:$H$1167,4,0)),"",(VLOOKUP(K8,'KAYIT LİSTESİ'!$B$4:$H$1167,4,0)))</f>
        <v>35596</v>
      </c>
      <c r="N8" s="219" t="str">
        <f>IF(ISERROR(VLOOKUP(K8,'KAYIT LİSTESİ'!$B$4:$H$1167,5,0)),"",(VLOOKUP(K8,'KAYIT LİSTESİ'!$B$4:$H$1167,5,0)))</f>
        <v>SÜMEYYE EROL</v>
      </c>
      <c r="O8" s="219" t="str">
        <f>IF(ISERROR(VLOOKUP(K8,'KAYIT LİSTESİ'!$B$4:$H$1167,6,0)),"",(VLOOKUP(K8,'KAYIT LİSTESİ'!$B$4:$H$1167,6,0)))</f>
        <v>BURSA-B.Ş.BLD.SPOR</v>
      </c>
      <c r="P8" s="130"/>
    </row>
    <row r="9" spans="1:16" ht="36.75" customHeight="1">
      <c r="A9" s="74">
        <v>3</v>
      </c>
      <c r="B9" s="218" t="s">
        <v>108</v>
      </c>
      <c r="C9" s="349">
        <f>IF(ISERROR(VLOOKUP(B9,'KAYIT LİSTESİ'!$B$4:$H$1167,2,0)),"",(VLOOKUP(B9,'KAYIT LİSTESİ'!$B$4:$H$1167,2,0)))</f>
        <v>37</v>
      </c>
      <c r="D9" s="129">
        <f>IF(ISERROR(VLOOKUP(B9,'KAYIT LİSTESİ'!$B$4:$H$1167,4,0)),"",(VLOOKUP(B9,'KAYIT LİSTESİ'!$B$4:$H$1167,4,0)))</f>
        <v>35431</v>
      </c>
      <c r="E9" s="219" t="str">
        <f>IF(ISERROR(VLOOKUP(B9,'KAYIT LİSTESİ'!$B$4:$H$1167,5,0)),"",(VLOOKUP(B9,'KAYIT LİSTESİ'!$B$4:$H$1167,5,0)))</f>
        <v>DERYANUR KEMALOĞLU</v>
      </c>
      <c r="F9" s="219" t="str">
        <f>IF(ISERROR(VLOOKUP(B9,'KAYIT LİSTESİ'!$B$4:$H$1167,6,0)),"",(VLOOKUP(B9,'KAYIT LİSTESİ'!$B$4:$H$1167,6,0)))</f>
        <v>İSTANBUL-BEŞİKTAŞ J.K</v>
      </c>
      <c r="G9" s="130"/>
      <c r="H9" s="246"/>
      <c r="I9" s="74">
        <v>3</v>
      </c>
      <c r="J9" s="74">
        <v>3</v>
      </c>
      <c r="K9" s="218" t="s">
        <v>44</v>
      </c>
      <c r="L9" s="349">
        <f>IF(ISERROR(VLOOKUP(K9,'KAYIT LİSTESİ'!$B$4:$H$1167,2,0)),"",(VLOOKUP(K9,'KAYIT LİSTESİ'!$B$4:$H$1167,2,0)))</f>
        <v>44</v>
      </c>
      <c r="M9" s="129">
        <f>IF(ISERROR(VLOOKUP(K9,'KAYIT LİSTESİ'!$B$4:$H$1167,4,0)),"",(VLOOKUP(K9,'KAYIT LİSTESİ'!$B$4:$H$1167,4,0)))</f>
        <v>35018</v>
      </c>
      <c r="N9" s="219" t="str">
        <f>IF(ISERROR(VLOOKUP(K9,'KAYIT LİSTESİ'!$B$4:$H$1167,5,0)),"",(VLOOKUP(K9,'KAYIT LİSTESİ'!$B$4:$H$1167,5,0)))</f>
        <v>RABİA ÇİÇEK</v>
      </c>
      <c r="O9" s="219" t="str">
        <f>IF(ISERROR(VLOOKUP(K9,'KAYIT LİSTESİ'!$B$4:$H$1167,6,0)),"",(VLOOKUP(K9,'KAYIT LİSTESİ'!$B$4:$H$1167,6,0)))</f>
        <v>İSTANBUL-BEŞİKTAŞ J.K</v>
      </c>
      <c r="P9" s="130"/>
    </row>
    <row r="10" spans="1:16" ht="36.75" customHeight="1">
      <c r="A10" s="74">
        <v>4</v>
      </c>
      <c r="B10" s="218" t="s">
        <v>109</v>
      </c>
      <c r="C10" s="349">
        <f>IF(ISERROR(VLOOKUP(B10,'KAYIT LİSTESİ'!$B$4:$H$1167,2,0)),"",(VLOOKUP(B10,'KAYIT LİSTESİ'!$B$4:$H$1167,2,0)))</f>
        <v>15</v>
      </c>
      <c r="D10" s="129">
        <f>IF(ISERROR(VLOOKUP(B10,'KAYIT LİSTESİ'!$B$4:$H$1167,4,0)),"",(VLOOKUP(B10,'KAYIT LİSTESİ'!$B$4:$H$1167,4,0)))</f>
        <v>35483</v>
      </c>
      <c r="E10" s="219" t="str">
        <f>IF(ISERROR(VLOOKUP(B10,'KAYIT LİSTESİ'!$B$4:$H$1167,5,0)),"",(VLOOKUP(B10,'KAYIT LİSTESİ'!$B$4:$H$1167,5,0)))</f>
        <v>YUDUM İLİKSİZ</v>
      </c>
      <c r="F10" s="219" t="str">
        <f>IF(ISERROR(VLOOKUP(B10,'KAYIT LİSTESİ'!$B$4:$H$1167,6,0)),"",(VLOOKUP(B10,'KAYIT LİSTESİ'!$B$4:$H$1167,6,0)))</f>
        <v>İSTANBUL-FENERBAHÇE</v>
      </c>
      <c r="G10" s="130"/>
      <c r="H10" s="246"/>
      <c r="I10" s="74">
        <v>4</v>
      </c>
      <c r="J10" s="74">
        <v>4</v>
      </c>
      <c r="K10" s="218" t="s">
        <v>45</v>
      </c>
      <c r="L10" s="349">
        <f>IF(ISERROR(VLOOKUP(K10,'KAYIT LİSTESİ'!$B$4:$H$1167,2,0)),"",(VLOOKUP(K10,'KAYIT LİSTESİ'!$B$4:$H$1167,2,0)))</f>
        <v>9</v>
      </c>
      <c r="M10" s="129">
        <f>IF(ISERROR(VLOOKUP(K10,'KAYIT LİSTESİ'!$B$4:$H$1167,4,0)),"",(VLOOKUP(K10,'KAYIT LİSTESİ'!$B$4:$H$1167,4,0)))</f>
        <v>34436</v>
      </c>
      <c r="N10" s="219" t="str">
        <f>IF(ISERROR(VLOOKUP(K10,'KAYIT LİSTESİ'!$B$4:$H$1167,5,0)),"",(VLOOKUP(K10,'KAYIT LİSTESİ'!$B$4:$H$1167,5,0)))</f>
        <v>HATİCE ÖZTÜRK</v>
      </c>
      <c r="O10" s="219" t="str">
        <f>IF(ISERROR(VLOOKUP(K10,'KAYIT LİSTESİ'!$B$4:$H$1167,6,0)),"",(VLOOKUP(K10,'KAYIT LİSTESİ'!$B$4:$H$1167,6,0)))</f>
        <v>İSTANBUL-FENERBAHÇE</v>
      </c>
      <c r="P10" s="130"/>
    </row>
    <row r="11" spans="1:16" ht="36.75" customHeight="1">
      <c r="A11" s="74">
        <v>5</v>
      </c>
      <c r="B11" s="218" t="s">
        <v>110</v>
      </c>
      <c r="C11" s="349">
        <f>IF(ISERROR(VLOOKUP(B11,'KAYIT LİSTESİ'!$B$4:$H$1167,2,0)),"",(VLOOKUP(B11,'KAYIT LİSTESİ'!$B$4:$H$1167,2,0)))</f>
        <v>26</v>
      </c>
      <c r="D11" s="129">
        <f>IF(ISERROR(VLOOKUP(B11,'KAYIT LİSTESİ'!$B$4:$H$1167,4,0)),"",(VLOOKUP(B11,'KAYIT LİSTESİ'!$B$4:$H$1167,4,0)))</f>
        <v>35106</v>
      </c>
      <c r="E11" s="219" t="str">
        <f>IF(ISERROR(VLOOKUP(B11,'KAYIT LİSTESİ'!$B$4:$H$1167,5,0)),"",(VLOOKUP(B11,'KAYIT LİSTESİ'!$B$4:$H$1167,5,0)))</f>
        <v>FATMA BÜŞRA ERDEM</v>
      </c>
      <c r="F11" s="219" t="str">
        <f>IF(ISERROR(VLOOKUP(B11,'KAYIT LİSTESİ'!$B$4:$H$1167,6,0)),"",(VLOOKUP(B11,'KAYIT LİSTESİ'!$B$4:$H$1167,6,0)))</f>
        <v>İSTANBUL-ENKA SPOR KULÜBÜ</v>
      </c>
      <c r="G11" s="130"/>
      <c r="H11" s="246"/>
      <c r="I11" s="74">
        <v>5</v>
      </c>
      <c r="J11" s="74">
        <v>5</v>
      </c>
      <c r="K11" s="218" t="s">
        <v>46</v>
      </c>
      <c r="L11" s="349">
        <f>IF(ISERROR(VLOOKUP(K11,'KAYIT LİSTESİ'!$B$4:$H$1167,2,0)),"",(VLOOKUP(K11,'KAYIT LİSTESİ'!$B$4:$H$1167,2,0)))</f>
        <v>17</v>
      </c>
      <c r="M11" s="129">
        <f>IF(ISERROR(VLOOKUP(K11,'KAYIT LİSTESİ'!$B$4:$H$1167,4,0)),"",(VLOOKUP(K11,'KAYIT LİSTESİ'!$B$4:$H$1167,4,0)))</f>
        <v>34731</v>
      </c>
      <c r="N11" s="219" t="str">
        <f>IF(ISERROR(VLOOKUP(K11,'KAYIT LİSTESİ'!$B$4:$H$1167,5,0)),"",(VLOOKUP(K11,'KAYIT LİSTESİ'!$B$4:$H$1167,5,0)))</f>
        <v>ASLI ARIK</v>
      </c>
      <c r="O11" s="219" t="str">
        <f>IF(ISERROR(VLOOKUP(K11,'KAYIT LİSTESİ'!$B$4:$H$1167,6,0)),"",(VLOOKUP(K11,'KAYIT LİSTESİ'!$B$4:$H$1167,6,0)))</f>
        <v>İSTANBUL-ENKA SPOR KULÜBÜ</v>
      </c>
      <c r="P11" s="130"/>
    </row>
    <row r="12" spans="1:16" ht="36.75" customHeight="1">
      <c r="A12" s="74">
        <v>6</v>
      </c>
      <c r="B12" s="218" t="s">
        <v>111</v>
      </c>
      <c r="C12" s="349">
        <f>IF(ISERROR(VLOOKUP(B12,'KAYIT LİSTESİ'!$B$4:$H$1167,2,0)),"",(VLOOKUP(B12,'KAYIT LİSTESİ'!$B$4:$H$1167,2,0)))</f>
        <v>57</v>
      </c>
      <c r="D12" s="129">
        <f>IF(ISERROR(VLOOKUP(B12,'KAYIT LİSTESİ'!$B$4:$H$1167,4,0)),"",(VLOOKUP(B12,'KAYIT LİSTESİ'!$B$4:$H$1167,4,0)))</f>
        <v>0</v>
      </c>
      <c r="E12" s="219" t="str">
        <f>IF(ISERROR(VLOOKUP(B12,'KAYIT LİSTESİ'!$B$4:$H$1167,5,0)),"",(VLOOKUP(B12,'KAYIT LİSTESİ'!$B$4:$H$1167,5,0)))</f>
        <v>PINAR YURTER</v>
      </c>
      <c r="F12" s="219" t="str">
        <f>IF(ISERROR(VLOOKUP(B12,'KAYIT LİSTESİ'!$B$4:$H$1167,6,0)),"",(VLOOKUP(B12,'KAYIT LİSTESİ'!$B$4:$H$1167,6,0)))</f>
        <v>İZMİR-B.Ş.BLD. SPOR</v>
      </c>
      <c r="G12" s="130"/>
      <c r="H12" s="246"/>
      <c r="I12" s="74">
        <v>6</v>
      </c>
      <c r="J12" s="74">
        <v>6</v>
      </c>
      <c r="K12" s="218" t="s">
        <v>47</v>
      </c>
      <c r="L12" s="349">
        <f>IF(ISERROR(VLOOKUP(K12,'KAYIT LİSTESİ'!$B$4:$H$1167,2,0)),"",(VLOOKUP(K12,'KAYIT LİSTESİ'!$B$4:$H$1167,2,0)))</f>
        <v>50</v>
      </c>
      <c r="M12" s="129">
        <f>IF(ISERROR(VLOOKUP(K12,'KAYIT LİSTESİ'!$B$4:$H$1167,4,0)),"",(VLOOKUP(K12,'KAYIT LİSTESİ'!$B$4:$H$1167,4,0)))</f>
        <v>34564</v>
      </c>
      <c r="N12" s="219" t="str">
        <f>IF(ISERROR(VLOOKUP(K12,'KAYIT LİSTESİ'!$B$4:$H$1167,5,0)),"",(VLOOKUP(K12,'KAYIT LİSTESİ'!$B$4:$H$1167,5,0)))</f>
        <v>DERYA YILDIRIM</v>
      </c>
      <c r="O12" s="219" t="str">
        <f>IF(ISERROR(VLOOKUP(K12,'KAYIT LİSTESİ'!$B$4:$H$1167,6,0)),"",(VLOOKUP(K12,'KAYIT LİSTESİ'!$B$4:$H$1167,6,0)))</f>
        <v>İZMİR-B.Ş.BLD. SPOR</v>
      </c>
      <c r="P12" s="130"/>
    </row>
    <row r="13" spans="1:16" ht="36.75" customHeight="1">
      <c r="A13" s="74">
        <v>7</v>
      </c>
      <c r="B13" s="218" t="s">
        <v>112</v>
      </c>
      <c r="C13" s="349">
        <f>IF(ISERROR(VLOOKUP(B13,'KAYIT LİSTESİ'!$B$4:$H$1167,2,0)),"",(VLOOKUP(B13,'KAYIT LİSTESİ'!$B$4:$H$1167,2,0)))</f>
        <v>80</v>
      </c>
      <c r="D13" s="129">
        <f>IF(ISERROR(VLOOKUP(B13,'KAYIT LİSTESİ'!$B$4:$H$1167,4,0)),"",(VLOOKUP(B13,'KAYIT LİSTESİ'!$B$4:$H$1167,4,0)))</f>
        <v>35423</v>
      </c>
      <c r="E13" s="219" t="str">
        <f>IF(ISERROR(VLOOKUP(B13,'KAYIT LİSTESİ'!$B$4:$H$1167,5,0)),"",(VLOOKUP(B13,'KAYIT LİSTESİ'!$B$4:$H$1167,5,0)))</f>
        <v>GÜLİSTAN DENİZOĞLU</v>
      </c>
      <c r="F13" s="219" t="str">
        <f>IF(ISERROR(VLOOKUP(B13,'KAYIT LİSTESİ'!$B$4:$H$1167,6,0)),"",(VLOOKUP(B13,'KAYIT LİSTESİ'!$B$4:$H$1167,6,0)))</f>
        <v>BALIKESİR-G.S.K.</v>
      </c>
      <c r="G13" s="130"/>
      <c r="H13" s="246"/>
      <c r="I13" s="74">
        <v>7</v>
      </c>
      <c r="J13" s="74">
        <v>7</v>
      </c>
      <c r="K13" s="218" t="s">
        <v>249</v>
      </c>
      <c r="L13" s="349">
        <f>IF(ISERROR(VLOOKUP(K13,'KAYIT LİSTESİ'!$B$4:$H$1167,2,0)),"",(VLOOKUP(K13,'KAYIT LİSTESİ'!$B$4:$H$1167,2,0)))</f>
        <v>86</v>
      </c>
      <c r="M13" s="129">
        <f>IF(ISERROR(VLOOKUP(K13,'KAYIT LİSTESİ'!$B$4:$H$1167,4,0)),"",(VLOOKUP(K13,'KAYIT LİSTESİ'!$B$4:$H$1167,4,0)))</f>
        <v>35383</v>
      </c>
      <c r="N13" s="219" t="str">
        <f>IF(ISERROR(VLOOKUP(K13,'KAYIT LİSTESİ'!$B$4:$H$1167,5,0)),"",(VLOOKUP(K13,'KAYIT LİSTESİ'!$B$4:$H$1167,5,0)))</f>
        <v>SEVAL DELİGÖZ</v>
      </c>
      <c r="O13" s="219" t="str">
        <f>IF(ISERROR(VLOOKUP(K13,'KAYIT LİSTESİ'!$B$4:$H$1167,6,0)),"",(VLOOKUP(K13,'KAYIT LİSTESİ'!$B$4:$H$1167,6,0)))</f>
        <v>BALIKESİR-G.S.K.</v>
      </c>
      <c r="P13" s="130"/>
    </row>
    <row r="14" spans="1:16" ht="36.75" customHeight="1">
      <c r="A14" s="74">
        <v>8</v>
      </c>
      <c r="B14" s="218" t="s">
        <v>113</v>
      </c>
      <c r="C14" s="349">
        <f>IF(ISERROR(VLOOKUP(B14,'KAYIT LİSTESİ'!$B$4:$H$1167,2,0)),"",(VLOOKUP(B14,'KAYIT LİSTESİ'!$B$4:$H$1167,2,0)))</f>
        <v>99</v>
      </c>
      <c r="D14" s="129">
        <f>IF(ISERROR(VLOOKUP(B14,'KAYIT LİSTESİ'!$B$4:$H$1167,4,0)),"",(VLOOKUP(B14,'KAYIT LİSTESİ'!$B$4:$H$1167,4,0)))</f>
        <v>34921</v>
      </c>
      <c r="E14" s="219" t="str">
        <f>IF(ISERROR(VLOOKUP(B14,'KAYIT LİSTESİ'!$B$4:$H$1167,5,0)),"",(VLOOKUP(B14,'KAYIT LİSTESİ'!$B$4:$H$1167,5,0)))</f>
        <v>EYLÜL YAMÇICIER</v>
      </c>
      <c r="F14" s="219" t="str">
        <f>IF(ISERROR(VLOOKUP(B14,'KAYIT LİSTESİ'!$B$4:$H$1167,6,0)),"",(VLOOKUP(B14,'KAYIT LİSTESİ'!$B$4:$H$1167,6,0)))</f>
        <v>TOKAT-GENÇLİK SPOR</v>
      </c>
      <c r="G14" s="130"/>
      <c r="H14" s="246"/>
      <c r="I14" s="74">
        <v>8</v>
      </c>
      <c r="J14" s="74">
        <v>8</v>
      </c>
      <c r="K14" s="218" t="s">
        <v>250</v>
      </c>
      <c r="L14" s="349">
        <f>IF(ISERROR(VLOOKUP(K14,'KAYIT LİSTESİ'!$B$4:$H$1167,2,0)),"",(VLOOKUP(K14,'KAYIT LİSTESİ'!$B$4:$H$1167,2,0)))</f>
        <v>102</v>
      </c>
      <c r="M14" s="129">
        <f>IF(ISERROR(VLOOKUP(K14,'KAYIT LİSTESİ'!$B$4:$H$1167,4,0)),"",(VLOOKUP(K14,'KAYIT LİSTESİ'!$B$4:$H$1167,4,0)))</f>
        <v>35388</v>
      </c>
      <c r="N14" s="219" t="str">
        <f>IF(ISERROR(VLOOKUP(K14,'KAYIT LİSTESİ'!$B$4:$H$1167,5,0)),"",(VLOOKUP(K14,'KAYIT LİSTESİ'!$B$4:$H$1167,5,0)))</f>
        <v>ÖZGE SERİN</v>
      </c>
      <c r="O14" s="219" t="str">
        <f>IF(ISERROR(VLOOKUP(K14,'KAYIT LİSTESİ'!$B$4:$H$1167,6,0)),"",(VLOOKUP(K14,'KAYIT LİSTESİ'!$B$4:$H$1167,6,0)))</f>
        <v>TOKAT-GENÇLİK SPOR</v>
      </c>
      <c r="P14" s="130"/>
    </row>
    <row r="15" spans="1:16" ht="36.75" customHeight="1">
      <c r="A15" s="477" t="s">
        <v>17</v>
      </c>
      <c r="B15" s="478"/>
      <c r="C15" s="478"/>
      <c r="D15" s="478"/>
      <c r="E15" s="478"/>
      <c r="F15" s="478"/>
      <c r="G15" s="478"/>
      <c r="H15" s="245"/>
      <c r="I15" s="76">
        <v>9</v>
      </c>
      <c r="J15" s="477" t="s">
        <v>17</v>
      </c>
      <c r="K15" s="478"/>
      <c r="L15" s="478"/>
      <c r="M15" s="478"/>
      <c r="N15" s="478"/>
      <c r="O15" s="478"/>
      <c r="P15" s="478"/>
    </row>
    <row r="16" spans="1:16" ht="36.75" customHeight="1">
      <c r="A16" s="206" t="s">
        <v>12</v>
      </c>
      <c r="B16" s="206" t="s">
        <v>63</v>
      </c>
      <c r="C16" s="206" t="s">
        <v>62</v>
      </c>
      <c r="D16" s="207" t="s">
        <v>13</v>
      </c>
      <c r="E16" s="208" t="s">
        <v>14</v>
      </c>
      <c r="F16" s="208" t="s">
        <v>444</v>
      </c>
      <c r="G16" s="206" t="s">
        <v>132</v>
      </c>
      <c r="H16" s="245"/>
      <c r="I16" s="76">
        <v>10</v>
      </c>
      <c r="J16" s="206" t="s">
        <v>12</v>
      </c>
      <c r="K16" s="206" t="s">
        <v>63</v>
      </c>
      <c r="L16" s="206" t="s">
        <v>62</v>
      </c>
      <c r="M16" s="207" t="s">
        <v>13</v>
      </c>
      <c r="N16" s="208" t="s">
        <v>14</v>
      </c>
      <c r="O16" s="208" t="s">
        <v>444</v>
      </c>
      <c r="P16" s="206" t="s">
        <v>132</v>
      </c>
    </row>
    <row r="17" spans="1:16" ht="36.75" customHeight="1">
      <c r="A17" s="74">
        <v>1</v>
      </c>
      <c r="B17" s="218" t="s">
        <v>114</v>
      </c>
      <c r="C17" s="349">
        <f>IF(ISERROR(VLOOKUP(B17,'KAYIT LİSTESİ'!$B$4:$H$1167,2,0)),"",(VLOOKUP(B17,'KAYIT LİSTESİ'!$B$4:$H$1167,2,0)))</f>
      </c>
      <c r="D17" s="129">
        <f>IF(ISERROR(VLOOKUP(B17,'KAYIT LİSTESİ'!$B$4:$H$1167,4,0)),"",(VLOOKUP(B17,'KAYIT LİSTESİ'!$B$4:$H$1167,4,0)))</f>
      </c>
      <c r="E17" s="219">
        <f>IF(ISERROR(VLOOKUP(B17,'KAYIT LİSTESİ'!$B$4:$H$1167,5,0)),"",(VLOOKUP(B17,'KAYIT LİSTESİ'!$B$4:$H$1167,5,0)))</f>
      </c>
      <c r="F17" s="219">
        <f>IF(ISERROR(VLOOKUP(B17,'KAYIT LİSTESİ'!$B$4:$H$1167,6,0)),"",(VLOOKUP(B17,'KAYIT LİSTESİ'!$B$4:$H$1167,6,0)))</f>
      </c>
      <c r="G17" s="130"/>
      <c r="H17" s="245"/>
      <c r="I17" s="76">
        <v>11</v>
      </c>
      <c r="J17" s="74">
        <v>1</v>
      </c>
      <c r="K17" s="218" t="s">
        <v>48</v>
      </c>
      <c r="L17" s="349">
        <f>IF(ISERROR(VLOOKUP(K17,'KAYIT LİSTESİ'!$B$4:$H$1167,2,0)),"",(VLOOKUP(K17,'KAYIT LİSTESİ'!$B$4:$H$1167,2,0)))</f>
      </c>
      <c r="M17" s="129">
        <f>IF(ISERROR(VLOOKUP(K17,'KAYIT LİSTESİ'!$B$4:$H$1167,4,0)),"",(VLOOKUP(K17,'KAYIT LİSTESİ'!$B$4:$H$1167,4,0)))</f>
      </c>
      <c r="N17" s="219">
        <f>IF(ISERROR(VLOOKUP(K17,'KAYIT LİSTESİ'!$B$4:$H$1167,5,0)),"",(VLOOKUP(K17,'KAYIT LİSTESİ'!$B$4:$H$1167,5,0)))</f>
      </c>
      <c r="O17" s="219">
        <f>IF(ISERROR(VLOOKUP(K17,'KAYIT LİSTESİ'!$B$4:$H$1167,6,0)),"",(VLOOKUP(K17,'KAYIT LİSTESİ'!$B$4:$H$1167,6,0)))</f>
      </c>
      <c r="P17" s="130"/>
    </row>
    <row r="18" spans="1:16" ht="36.75" customHeight="1">
      <c r="A18" s="74">
        <v>2</v>
      </c>
      <c r="B18" s="218" t="s">
        <v>115</v>
      </c>
      <c r="C18" s="349">
        <f>IF(ISERROR(VLOOKUP(B18,'KAYIT LİSTESİ'!$B$4:$H$1167,2,0)),"",(VLOOKUP(B18,'KAYIT LİSTESİ'!$B$4:$H$1167,2,0)))</f>
      </c>
      <c r="D18" s="129">
        <f>IF(ISERROR(VLOOKUP(B18,'KAYIT LİSTESİ'!$B$4:$H$1167,4,0)),"",(VLOOKUP(B18,'KAYIT LİSTESİ'!$B$4:$H$1167,4,0)))</f>
      </c>
      <c r="E18" s="219">
        <f>IF(ISERROR(VLOOKUP(B18,'KAYIT LİSTESİ'!$B$4:$H$1167,5,0)),"",(VLOOKUP(B18,'KAYIT LİSTESİ'!$B$4:$H$1167,5,0)))</f>
      </c>
      <c r="F18" s="219">
        <f>IF(ISERROR(VLOOKUP(B18,'KAYIT LİSTESİ'!$B$4:$H$1167,6,0)),"",(VLOOKUP(B18,'KAYIT LİSTESİ'!$B$4:$H$1167,6,0)))</f>
      </c>
      <c r="G18" s="130"/>
      <c r="H18" s="245"/>
      <c r="I18" s="76">
        <v>12</v>
      </c>
      <c r="J18" s="74">
        <v>2</v>
      </c>
      <c r="K18" s="218" t="s">
        <v>42</v>
      </c>
      <c r="L18" s="349">
        <f>IF(ISERROR(VLOOKUP(K18,'KAYIT LİSTESİ'!$B$4:$H$1167,2,0)),"",(VLOOKUP(K18,'KAYIT LİSTESİ'!$B$4:$H$1167,2,0)))</f>
      </c>
      <c r="M18" s="129">
        <f>IF(ISERROR(VLOOKUP(K18,'KAYIT LİSTESİ'!$B$4:$H$1167,4,0)),"",(VLOOKUP(K18,'KAYIT LİSTESİ'!$B$4:$H$1167,4,0)))</f>
      </c>
      <c r="N18" s="219">
        <f>IF(ISERROR(VLOOKUP(K18,'KAYIT LİSTESİ'!$B$4:$H$1167,5,0)),"",(VLOOKUP(K18,'KAYIT LİSTESİ'!$B$4:$H$1167,5,0)))</f>
      </c>
      <c r="O18" s="219">
        <f>IF(ISERROR(VLOOKUP(K18,'KAYIT LİSTESİ'!$B$4:$H$1167,6,0)),"",(VLOOKUP(K18,'KAYIT LİSTESİ'!$B$4:$H$1167,6,0)))</f>
      </c>
      <c r="P18" s="130"/>
    </row>
    <row r="19" spans="1:16" ht="36.75" customHeight="1">
      <c r="A19" s="74">
        <v>3</v>
      </c>
      <c r="B19" s="218" t="s">
        <v>116</v>
      </c>
      <c r="C19" s="349">
        <f>IF(ISERROR(VLOOKUP(B19,'KAYIT LİSTESİ'!$B$4:$H$1167,2,0)),"",(VLOOKUP(B19,'KAYIT LİSTESİ'!$B$4:$H$1167,2,0)))</f>
      </c>
      <c r="D19" s="129">
        <f>IF(ISERROR(VLOOKUP(B19,'KAYIT LİSTESİ'!$B$4:$H$1167,4,0)),"",(VLOOKUP(B19,'KAYIT LİSTESİ'!$B$4:$H$1167,4,0)))</f>
      </c>
      <c r="E19" s="219">
        <f>IF(ISERROR(VLOOKUP(B19,'KAYIT LİSTESİ'!$B$4:$H$1167,5,0)),"",(VLOOKUP(B19,'KAYIT LİSTESİ'!$B$4:$H$1167,5,0)))</f>
      </c>
      <c r="F19" s="219">
        <f>IF(ISERROR(VLOOKUP(B19,'KAYIT LİSTESİ'!$B$4:$H$1167,6,0)),"",(VLOOKUP(B19,'KAYIT LİSTESİ'!$B$4:$H$1167,6,0)))</f>
      </c>
      <c r="G19" s="130"/>
      <c r="H19" s="245"/>
      <c r="I19" s="76">
        <v>13</v>
      </c>
      <c r="J19" s="74">
        <v>3</v>
      </c>
      <c r="K19" s="218" t="s">
        <v>49</v>
      </c>
      <c r="L19" s="349">
        <f>IF(ISERROR(VLOOKUP(K19,'KAYIT LİSTESİ'!$B$4:$H$1167,2,0)),"",(VLOOKUP(K19,'KAYIT LİSTESİ'!$B$4:$H$1167,2,0)))</f>
      </c>
      <c r="M19" s="129">
        <f>IF(ISERROR(VLOOKUP(K19,'KAYIT LİSTESİ'!$B$4:$H$1167,4,0)),"",(VLOOKUP(K19,'KAYIT LİSTESİ'!$B$4:$H$1167,4,0)))</f>
      </c>
      <c r="N19" s="219">
        <f>IF(ISERROR(VLOOKUP(K19,'KAYIT LİSTESİ'!$B$4:$H$1167,5,0)),"",(VLOOKUP(K19,'KAYIT LİSTESİ'!$B$4:$H$1167,5,0)))</f>
      </c>
      <c r="O19" s="219">
        <f>IF(ISERROR(VLOOKUP(K19,'KAYIT LİSTESİ'!$B$4:$H$1167,6,0)),"",(VLOOKUP(K19,'KAYIT LİSTESİ'!$B$4:$H$1167,6,0)))</f>
      </c>
      <c r="P19" s="130"/>
    </row>
    <row r="20" spans="1:16" ht="36.75" customHeight="1">
      <c r="A20" s="74">
        <v>4</v>
      </c>
      <c r="B20" s="218" t="s">
        <v>117</v>
      </c>
      <c r="C20" s="349" t="str">
        <f>IF(ISERROR(VLOOKUP(B20,'KAYIT LİSTESİ'!$B$4:$H$1167,2,0)),"",(VLOOKUP(B20,'KAYIT LİSTESİ'!$B$4:$H$1167,2,0)))</f>
        <v>-</v>
      </c>
      <c r="D20" s="129">
        <f>IF(ISERROR(VLOOKUP(B20,'KAYIT LİSTESİ'!$B$4:$H$1167,4,0)),"",(VLOOKUP(B20,'KAYIT LİSTESİ'!$B$4:$H$1167,4,0)))</f>
        <v>35078</v>
      </c>
      <c r="E20" s="219" t="str">
        <f>IF(ISERROR(VLOOKUP(B20,'KAYIT LİSTESİ'!$B$4:$H$1167,5,0)),"",(VLOOKUP(B20,'KAYIT LİSTESİ'!$B$4:$H$1167,5,0)))</f>
        <v>SİNEM ŞİRET</v>
      </c>
      <c r="F20" s="219" t="str">
        <f>IF(ISERROR(VLOOKUP(B20,'KAYIT LİSTESİ'!$B$4:$H$1167,6,0)),"",(VLOOKUP(B20,'KAYIT LİSTESİ'!$B$4:$H$1167,6,0)))</f>
        <v>FERDİ</v>
      </c>
      <c r="G20" s="130"/>
      <c r="H20" s="245"/>
      <c r="I20" s="76">
        <v>14</v>
      </c>
      <c r="J20" s="74">
        <v>4</v>
      </c>
      <c r="K20" s="218" t="s">
        <v>50</v>
      </c>
      <c r="L20" s="349" t="str">
        <f>IF(ISERROR(VLOOKUP(K20,'KAYIT LİSTESİ'!$B$4:$H$1167,2,0)),"",(VLOOKUP(K20,'KAYIT LİSTESİ'!$B$4:$H$1167,2,0)))</f>
        <v>-</v>
      </c>
      <c r="M20" s="129">
        <f>IF(ISERROR(VLOOKUP(K20,'KAYIT LİSTESİ'!$B$4:$H$1167,4,0)),"",(VLOOKUP(K20,'KAYIT LİSTESİ'!$B$4:$H$1167,4,0)))</f>
        <v>35442</v>
      </c>
      <c r="N20" s="219" t="str">
        <f>IF(ISERROR(VLOOKUP(K20,'KAYIT LİSTESİ'!$B$4:$H$1167,5,0)),"",(VLOOKUP(K20,'KAYIT LİSTESİ'!$B$4:$H$1167,5,0)))</f>
        <v>GÖZDENUR BAYRAK</v>
      </c>
      <c r="O20" s="219" t="str">
        <f>IF(ISERROR(VLOOKUP(K20,'KAYIT LİSTESİ'!$B$4:$H$1167,6,0)),"",(VLOOKUP(K20,'KAYIT LİSTESİ'!$B$4:$H$1167,6,0)))</f>
        <v>FERDİ</v>
      </c>
      <c r="P20" s="130"/>
    </row>
    <row r="21" spans="1:16" ht="36.75" customHeight="1">
      <c r="A21" s="74">
        <v>5</v>
      </c>
      <c r="B21" s="218" t="s">
        <v>118</v>
      </c>
      <c r="C21" s="349">
        <f>IF(ISERROR(VLOOKUP(B21,'KAYIT LİSTESİ'!$B$4:$H$1167,2,0)),"",(VLOOKUP(B21,'KAYIT LİSTESİ'!$B$4:$H$1167,2,0)))</f>
      </c>
      <c r="D21" s="129">
        <f>IF(ISERROR(VLOOKUP(B21,'KAYIT LİSTESİ'!$B$4:$H$1167,4,0)),"",(VLOOKUP(B21,'KAYIT LİSTESİ'!$B$4:$H$1167,4,0)))</f>
      </c>
      <c r="E21" s="219">
        <f>IF(ISERROR(VLOOKUP(B21,'KAYIT LİSTESİ'!$B$4:$H$1167,5,0)),"",(VLOOKUP(B21,'KAYIT LİSTESİ'!$B$4:$H$1167,5,0)))</f>
      </c>
      <c r="F21" s="219">
        <f>IF(ISERROR(VLOOKUP(B21,'KAYIT LİSTESİ'!$B$4:$H$1167,6,0)),"",(VLOOKUP(B21,'KAYIT LİSTESİ'!$B$4:$H$1167,6,0)))</f>
      </c>
      <c r="G21" s="130"/>
      <c r="H21" s="245"/>
      <c r="I21" s="76">
        <v>15</v>
      </c>
      <c r="J21" s="74">
        <v>5</v>
      </c>
      <c r="K21" s="218" t="s">
        <v>51</v>
      </c>
      <c r="L21" s="349">
        <f>IF(ISERROR(VLOOKUP(K21,'KAYIT LİSTESİ'!$B$4:$H$1167,2,0)),"",(VLOOKUP(K21,'KAYIT LİSTESİ'!$B$4:$H$1167,2,0)))</f>
      </c>
      <c r="M21" s="129">
        <f>IF(ISERROR(VLOOKUP(K21,'KAYIT LİSTESİ'!$B$4:$H$1167,4,0)),"",(VLOOKUP(K21,'KAYIT LİSTESİ'!$B$4:$H$1167,4,0)))</f>
      </c>
      <c r="N21" s="219">
        <f>IF(ISERROR(VLOOKUP(K21,'KAYIT LİSTESİ'!$B$4:$H$1167,5,0)),"",(VLOOKUP(K21,'KAYIT LİSTESİ'!$B$4:$H$1167,5,0)))</f>
      </c>
      <c r="O21" s="219">
        <f>IF(ISERROR(VLOOKUP(K21,'KAYIT LİSTESİ'!$B$4:$H$1167,6,0)),"",(VLOOKUP(K21,'KAYIT LİSTESİ'!$B$4:$H$1167,6,0)))</f>
      </c>
      <c r="P21" s="130"/>
    </row>
    <row r="22" spans="1:16" ht="36.75" customHeight="1">
      <c r="A22" s="74">
        <v>6</v>
      </c>
      <c r="B22" s="218" t="s">
        <v>119</v>
      </c>
      <c r="C22" s="349">
        <f>IF(ISERROR(VLOOKUP(B22,'KAYIT LİSTESİ'!$B$4:$H$1167,2,0)),"",(VLOOKUP(B22,'KAYIT LİSTESİ'!$B$4:$H$1167,2,0)))</f>
      </c>
      <c r="D22" s="129">
        <f>IF(ISERROR(VLOOKUP(B22,'KAYIT LİSTESİ'!$B$4:$H$1167,4,0)),"",(VLOOKUP(B22,'KAYIT LİSTESİ'!$B$4:$H$1167,4,0)))</f>
      </c>
      <c r="E22" s="219">
        <f>IF(ISERROR(VLOOKUP(B22,'KAYIT LİSTESİ'!$B$4:$H$1167,5,0)),"",(VLOOKUP(B22,'KAYIT LİSTESİ'!$B$4:$H$1167,5,0)))</f>
      </c>
      <c r="F22" s="219">
        <f>IF(ISERROR(VLOOKUP(B22,'KAYIT LİSTESİ'!$B$4:$H$1167,6,0)),"",(VLOOKUP(B22,'KAYIT LİSTESİ'!$B$4:$H$1167,6,0)))</f>
      </c>
      <c r="G22" s="130"/>
      <c r="H22" s="245"/>
      <c r="I22" s="76">
        <v>16</v>
      </c>
      <c r="J22" s="74">
        <v>6</v>
      </c>
      <c r="K22" s="218" t="s">
        <v>52</v>
      </c>
      <c r="L22" s="349">
        <f>IF(ISERROR(VLOOKUP(K22,'KAYIT LİSTESİ'!$B$4:$H$1167,2,0)),"",(VLOOKUP(K22,'KAYIT LİSTESİ'!$B$4:$H$1167,2,0)))</f>
      </c>
      <c r="M22" s="129">
        <f>IF(ISERROR(VLOOKUP(K22,'KAYIT LİSTESİ'!$B$4:$H$1167,4,0)),"",(VLOOKUP(K22,'KAYIT LİSTESİ'!$B$4:$H$1167,4,0)))</f>
      </c>
      <c r="N22" s="219">
        <f>IF(ISERROR(VLOOKUP(K22,'KAYIT LİSTESİ'!$B$4:$H$1167,5,0)),"",(VLOOKUP(K22,'KAYIT LİSTESİ'!$B$4:$H$1167,5,0)))</f>
      </c>
      <c r="O22" s="219">
        <f>IF(ISERROR(VLOOKUP(K22,'KAYIT LİSTESİ'!$B$4:$H$1167,6,0)),"",(VLOOKUP(K22,'KAYIT LİSTESİ'!$B$4:$H$1167,6,0)))</f>
      </c>
      <c r="P22" s="130"/>
    </row>
    <row r="23" spans="1:16" ht="36.75" customHeight="1">
      <c r="A23" s="74">
        <v>7</v>
      </c>
      <c r="B23" s="218" t="s">
        <v>120</v>
      </c>
      <c r="C23" s="349">
        <f>IF(ISERROR(VLOOKUP(B23,'KAYIT LİSTESİ'!$B$4:$H$1167,2,0)),"",(VLOOKUP(B23,'KAYIT LİSTESİ'!$B$4:$H$1167,2,0)))</f>
      </c>
      <c r="D23" s="129">
        <f>IF(ISERROR(VLOOKUP(B23,'KAYIT LİSTESİ'!$B$4:$H$1167,4,0)),"",(VLOOKUP(B23,'KAYIT LİSTESİ'!$B$4:$H$1167,4,0)))</f>
      </c>
      <c r="E23" s="219">
        <f>IF(ISERROR(VLOOKUP(B23,'KAYIT LİSTESİ'!$B$4:$H$1167,5,0)),"",(VLOOKUP(B23,'KAYIT LİSTESİ'!$B$4:$H$1167,5,0)))</f>
      </c>
      <c r="F23" s="219">
        <f>IF(ISERROR(VLOOKUP(B23,'KAYIT LİSTESİ'!$B$4:$H$1167,6,0)),"",(VLOOKUP(B23,'KAYIT LİSTESİ'!$B$4:$H$1167,6,0)))</f>
      </c>
      <c r="G23" s="130"/>
      <c r="H23" s="245"/>
      <c r="I23" s="76">
        <v>17</v>
      </c>
      <c r="J23" s="74">
        <v>7</v>
      </c>
      <c r="K23" s="218" t="s">
        <v>251</v>
      </c>
      <c r="L23" s="349">
        <f>IF(ISERROR(VLOOKUP(K23,'KAYIT LİSTESİ'!$B$4:$H$1167,2,0)),"",(VLOOKUP(K23,'KAYIT LİSTESİ'!$B$4:$H$1167,2,0)))</f>
      </c>
      <c r="M23" s="129">
        <f>IF(ISERROR(VLOOKUP(K23,'KAYIT LİSTESİ'!$B$4:$H$1167,4,0)),"",(VLOOKUP(K23,'KAYIT LİSTESİ'!$B$4:$H$1167,4,0)))</f>
      </c>
      <c r="N23" s="219">
        <f>IF(ISERROR(VLOOKUP(K23,'KAYIT LİSTESİ'!$B$4:$H$1167,5,0)),"",(VLOOKUP(K23,'KAYIT LİSTESİ'!$B$4:$H$1167,5,0)))</f>
      </c>
      <c r="O23" s="219">
        <f>IF(ISERROR(VLOOKUP(K23,'KAYIT LİSTESİ'!$B$4:$H$1167,6,0)),"",(VLOOKUP(K23,'KAYIT LİSTESİ'!$B$4:$H$1167,6,0)))</f>
      </c>
      <c r="P23" s="130"/>
    </row>
    <row r="24" spans="1:16" ht="36.75" customHeight="1">
      <c r="A24" s="74">
        <v>8</v>
      </c>
      <c r="B24" s="218" t="s">
        <v>121</v>
      </c>
      <c r="C24" s="349">
        <f>IF(ISERROR(VLOOKUP(B24,'KAYIT LİSTESİ'!$B$4:$H$1167,2,0)),"",(VLOOKUP(B24,'KAYIT LİSTESİ'!$B$4:$H$1167,2,0)))</f>
      </c>
      <c r="D24" s="129">
        <f>IF(ISERROR(VLOOKUP(B24,'KAYIT LİSTESİ'!$B$4:$H$1167,4,0)),"",(VLOOKUP(B24,'KAYIT LİSTESİ'!$B$4:$H$1167,4,0)))</f>
      </c>
      <c r="E24" s="219">
        <f>IF(ISERROR(VLOOKUP(B24,'KAYIT LİSTESİ'!$B$4:$H$1167,5,0)),"",(VLOOKUP(B24,'KAYIT LİSTESİ'!$B$4:$H$1167,5,0)))</f>
      </c>
      <c r="F24" s="219">
        <f>IF(ISERROR(VLOOKUP(B24,'KAYIT LİSTESİ'!$B$4:$H$1167,6,0)),"",(VLOOKUP(B24,'KAYIT LİSTESİ'!$B$4:$H$1167,6,0)))</f>
      </c>
      <c r="G24" s="130"/>
      <c r="H24" s="245"/>
      <c r="I24" s="76">
        <v>18</v>
      </c>
      <c r="J24" s="74">
        <v>8</v>
      </c>
      <c r="K24" s="218" t="s">
        <v>252</v>
      </c>
      <c r="L24" s="349">
        <f>IF(ISERROR(VLOOKUP(K24,'KAYIT LİSTESİ'!$B$4:$H$1167,2,0)),"",(VLOOKUP(K24,'KAYIT LİSTESİ'!$B$4:$H$1167,2,0)))</f>
      </c>
      <c r="M24" s="129">
        <f>IF(ISERROR(VLOOKUP(K24,'KAYIT LİSTESİ'!$B$4:$H$1167,4,0)),"",(VLOOKUP(K24,'KAYIT LİSTESİ'!$B$4:$H$1167,4,0)))</f>
      </c>
      <c r="N24" s="219">
        <f>IF(ISERROR(VLOOKUP(K24,'KAYIT LİSTESİ'!$B$4:$H$1167,5,0)),"",(VLOOKUP(K24,'KAYIT LİSTESİ'!$B$4:$H$1167,5,0)))</f>
      </c>
      <c r="O24" s="219">
        <f>IF(ISERROR(VLOOKUP(K24,'KAYIT LİSTESİ'!$B$4:$H$1167,6,0)),"",(VLOOKUP(K24,'KAYIT LİSTESİ'!$B$4:$H$1167,6,0)))</f>
      </c>
      <c r="P24" s="130"/>
    </row>
    <row r="25" spans="1:16" ht="36.75" customHeight="1" hidden="1">
      <c r="A25" s="477" t="s">
        <v>18</v>
      </c>
      <c r="B25" s="478"/>
      <c r="C25" s="478"/>
      <c r="D25" s="478"/>
      <c r="E25" s="478"/>
      <c r="F25" s="478"/>
      <c r="G25" s="478"/>
      <c r="H25" s="245"/>
      <c r="I25" s="76">
        <v>19</v>
      </c>
      <c r="J25" s="477" t="s">
        <v>18</v>
      </c>
      <c r="K25" s="478"/>
      <c r="L25" s="478"/>
      <c r="M25" s="478"/>
      <c r="N25" s="478"/>
      <c r="O25" s="478"/>
      <c r="P25" s="478"/>
    </row>
    <row r="26" spans="1:16" ht="36.75" customHeight="1" hidden="1">
      <c r="A26" s="206" t="s">
        <v>12</v>
      </c>
      <c r="B26" s="206" t="s">
        <v>63</v>
      </c>
      <c r="C26" s="206" t="s">
        <v>62</v>
      </c>
      <c r="D26" s="207" t="s">
        <v>13</v>
      </c>
      <c r="E26" s="208" t="s">
        <v>14</v>
      </c>
      <c r="F26" s="208" t="s">
        <v>444</v>
      </c>
      <c r="G26" s="206" t="s">
        <v>132</v>
      </c>
      <c r="H26" s="245"/>
      <c r="I26" s="76">
        <v>20</v>
      </c>
      <c r="J26" s="206" t="s">
        <v>12</v>
      </c>
      <c r="K26" s="206" t="s">
        <v>63</v>
      </c>
      <c r="L26" s="206" t="s">
        <v>62</v>
      </c>
      <c r="M26" s="207" t="s">
        <v>13</v>
      </c>
      <c r="N26" s="208" t="s">
        <v>14</v>
      </c>
      <c r="O26" s="208" t="s">
        <v>444</v>
      </c>
      <c r="P26" s="206" t="s">
        <v>132</v>
      </c>
    </row>
    <row r="27" spans="1:16" ht="36.75" customHeight="1" hidden="1">
      <c r="A27" s="74">
        <v>1</v>
      </c>
      <c r="B27" s="218" t="s">
        <v>122</v>
      </c>
      <c r="C27" s="349">
        <f>IF(ISERROR(VLOOKUP(B27,'KAYIT LİSTESİ'!$B$4:$H$1167,2,0)),"",(VLOOKUP(B27,'KAYIT LİSTESİ'!$B$4:$H$1167,2,0)))</f>
      </c>
      <c r="D27" s="129">
        <f>IF(ISERROR(VLOOKUP(B27,'KAYIT LİSTESİ'!$B$4:$H$1167,4,0)),"",(VLOOKUP(B27,'KAYIT LİSTESİ'!$B$4:$H$1167,4,0)))</f>
      </c>
      <c r="E27" s="219">
        <f>IF(ISERROR(VLOOKUP(B27,'KAYIT LİSTESİ'!$B$4:$H$1167,5,0)),"",(VLOOKUP(B27,'KAYIT LİSTESİ'!$B$4:$H$1167,5,0)))</f>
      </c>
      <c r="F27" s="219">
        <f>IF(ISERROR(VLOOKUP(B27,'KAYIT LİSTESİ'!$B$4:$H$1167,6,0)),"",(VLOOKUP(B27,'KAYIT LİSTESİ'!$B$4:$H$1167,6,0)))</f>
      </c>
      <c r="G27" s="130"/>
      <c r="H27" s="245"/>
      <c r="I27" s="76">
        <v>21</v>
      </c>
      <c r="J27" s="74">
        <v>1</v>
      </c>
      <c r="K27" s="218" t="s">
        <v>53</v>
      </c>
      <c r="L27" s="349">
        <f>IF(ISERROR(VLOOKUP(K27,'KAYIT LİSTESİ'!$B$4:$H$1167,2,0)),"",(VLOOKUP(K27,'KAYIT LİSTESİ'!$B$4:$H$1167,2,0)))</f>
      </c>
      <c r="M27" s="129">
        <f>IF(ISERROR(VLOOKUP(K27,'KAYIT LİSTESİ'!$B$4:$H$1167,4,0)),"",(VLOOKUP(K27,'KAYIT LİSTESİ'!$B$4:$H$1167,4,0)))</f>
      </c>
      <c r="N27" s="219">
        <f>IF(ISERROR(VLOOKUP(K27,'KAYIT LİSTESİ'!$B$4:$H$1167,5,0)),"",(VLOOKUP(K27,'KAYIT LİSTESİ'!$B$4:$H$1167,5,0)))</f>
      </c>
      <c r="O27" s="219">
        <f>IF(ISERROR(VLOOKUP(K27,'KAYIT LİSTESİ'!$B$4:$H$1167,6,0)),"",(VLOOKUP(K27,'KAYIT LİSTESİ'!$B$4:$H$1167,6,0)))</f>
      </c>
      <c r="P27" s="130"/>
    </row>
    <row r="28" spans="1:16" ht="36.75" customHeight="1" hidden="1">
      <c r="A28" s="74">
        <v>2</v>
      </c>
      <c r="B28" s="218" t="s">
        <v>123</v>
      </c>
      <c r="C28" s="349">
        <f>IF(ISERROR(VLOOKUP(B28,'KAYIT LİSTESİ'!$B$4:$H$1167,2,0)),"",(VLOOKUP(B28,'KAYIT LİSTESİ'!$B$4:$H$1167,2,0)))</f>
      </c>
      <c r="D28" s="129">
        <f>IF(ISERROR(VLOOKUP(B28,'KAYIT LİSTESİ'!$B$4:$H$1167,4,0)),"",(VLOOKUP(B28,'KAYIT LİSTESİ'!$B$4:$H$1167,4,0)))</f>
      </c>
      <c r="E28" s="219">
        <f>IF(ISERROR(VLOOKUP(B28,'KAYIT LİSTESİ'!$B$4:$H$1167,5,0)),"",(VLOOKUP(B28,'KAYIT LİSTESİ'!$B$4:$H$1167,5,0)))</f>
      </c>
      <c r="F28" s="219">
        <f>IF(ISERROR(VLOOKUP(B28,'KAYIT LİSTESİ'!$B$4:$H$1167,6,0)),"",(VLOOKUP(B28,'KAYIT LİSTESİ'!$B$4:$H$1167,6,0)))</f>
      </c>
      <c r="G28" s="130"/>
      <c r="H28" s="245"/>
      <c r="I28" s="76">
        <v>22</v>
      </c>
      <c r="J28" s="74">
        <v>2</v>
      </c>
      <c r="K28" s="218" t="s">
        <v>54</v>
      </c>
      <c r="L28" s="349">
        <f>IF(ISERROR(VLOOKUP(K28,'KAYIT LİSTESİ'!$B$4:$H$1167,2,0)),"",(VLOOKUP(K28,'KAYIT LİSTESİ'!$B$4:$H$1167,2,0)))</f>
      </c>
      <c r="M28" s="129">
        <f>IF(ISERROR(VLOOKUP(K28,'KAYIT LİSTESİ'!$B$4:$H$1167,4,0)),"",(VLOOKUP(K28,'KAYIT LİSTESİ'!$B$4:$H$1167,4,0)))</f>
      </c>
      <c r="N28" s="219">
        <f>IF(ISERROR(VLOOKUP(K28,'KAYIT LİSTESİ'!$B$4:$H$1167,5,0)),"",(VLOOKUP(K28,'KAYIT LİSTESİ'!$B$4:$H$1167,5,0)))</f>
      </c>
      <c r="O28" s="219">
        <f>IF(ISERROR(VLOOKUP(K28,'KAYIT LİSTESİ'!$B$4:$H$1167,6,0)),"",(VLOOKUP(K28,'KAYIT LİSTESİ'!$B$4:$H$1167,6,0)))</f>
      </c>
      <c r="P28" s="130"/>
    </row>
    <row r="29" spans="1:16" ht="36.75" customHeight="1" hidden="1">
      <c r="A29" s="74">
        <v>3</v>
      </c>
      <c r="B29" s="218" t="s">
        <v>124</v>
      </c>
      <c r="C29" s="349">
        <f>IF(ISERROR(VLOOKUP(B29,'KAYIT LİSTESİ'!$B$4:$H$1167,2,0)),"",(VLOOKUP(B29,'KAYIT LİSTESİ'!$B$4:$H$1167,2,0)))</f>
      </c>
      <c r="D29" s="129">
        <f>IF(ISERROR(VLOOKUP(B29,'KAYIT LİSTESİ'!$B$4:$H$1167,4,0)),"",(VLOOKUP(B29,'KAYIT LİSTESİ'!$B$4:$H$1167,4,0)))</f>
      </c>
      <c r="E29" s="219">
        <f>IF(ISERROR(VLOOKUP(B29,'KAYIT LİSTESİ'!$B$4:$H$1167,5,0)),"",(VLOOKUP(B29,'KAYIT LİSTESİ'!$B$4:$H$1167,5,0)))</f>
      </c>
      <c r="F29" s="219">
        <f>IF(ISERROR(VLOOKUP(B29,'KAYIT LİSTESİ'!$B$4:$H$1167,6,0)),"",(VLOOKUP(B29,'KAYIT LİSTESİ'!$B$4:$H$1167,6,0)))</f>
      </c>
      <c r="G29" s="130"/>
      <c r="H29" s="245"/>
      <c r="I29" s="76">
        <v>23</v>
      </c>
      <c r="J29" s="74">
        <v>3</v>
      </c>
      <c r="K29" s="218" t="s">
        <v>55</v>
      </c>
      <c r="L29" s="349">
        <f>IF(ISERROR(VLOOKUP(K29,'KAYIT LİSTESİ'!$B$4:$H$1167,2,0)),"",(VLOOKUP(K29,'KAYIT LİSTESİ'!$B$4:$H$1167,2,0)))</f>
      </c>
      <c r="M29" s="129">
        <f>IF(ISERROR(VLOOKUP(K29,'KAYIT LİSTESİ'!$B$4:$H$1167,4,0)),"",(VLOOKUP(K29,'KAYIT LİSTESİ'!$B$4:$H$1167,4,0)))</f>
      </c>
      <c r="N29" s="219">
        <f>IF(ISERROR(VLOOKUP(K29,'KAYIT LİSTESİ'!$B$4:$H$1167,5,0)),"",(VLOOKUP(K29,'KAYIT LİSTESİ'!$B$4:$H$1167,5,0)))</f>
      </c>
      <c r="O29" s="219">
        <f>IF(ISERROR(VLOOKUP(K29,'KAYIT LİSTESİ'!$B$4:$H$1167,6,0)),"",(VLOOKUP(K29,'KAYIT LİSTESİ'!$B$4:$H$1167,6,0)))</f>
      </c>
      <c r="P29" s="130"/>
    </row>
    <row r="30" spans="1:16" ht="36.75" customHeight="1" hidden="1">
      <c r="A30" s="74">
        <v>4</v>
      </c>
      <c r="B30" s="218" t="s">
        <v>125</v>
      </c>
      <c r="C30" s="349">
        <f>IF(ISERROR(VLOOKUP(B30,'KAYIT LİSTESİ'!$B$4:$H$1167,2,0)),"",(VLOOKUP(B30,'KAYIT LİSTESİ'!$B$4:$H$1167,2,0)))</f>
      </c>
      <c r="D30" s="129">
        <f>IF(ISERROR(VLOOKUP(B30,'KAYIT LİSTESİ'!$B$4:$H$1167,4,0)),"",(VLOOKUP(B30,'KAYIT LİSTESİ'!$B$4:$H$1167,4,0)))</f>
      </c>
      <c r="E30" s="219">
        <f>IF(ISERROR(VLOOKUP(B30,'KAYIT LİSTESİ'!$B$4:$H$1167,5,0)),"",(VLOOKUP(B30,'KAYIT LİSTESİ'!$B$4:$H$1167,5,0)))</f>
      </c>
      <c r="F30" s="219">
        <f>IF(ISERROR(VLOOKUP(B30,'KAYIT LİSTESİ'!$B$4:$H$1167,6,0)),"",(VLOOKUP(B30,'KAYIT LİSTESİ'!$B$4:$H$1167,6,0)))</f>
      </c>
      <c r="G30" s="130"/>
      <c r="H30" s="245"/>
      <c r="I30" s="76">
        <v>24</v>
      </c>
      <c r="J30" s="74">
        <v>4</v>
      </c>
      <c r="K30" s="218" t="s">
        <v>56</v>
      </c>
      <c r="L30" s="349">
        <f>IF(ISERROR(VLOOKUP(K30,'KAYIT LİSTESİ'!$B$4:$H$1167,2,0)),"",(VLOOKUP(K30,'KAYIT LİSTESİ'!$B$4:$H$1167,2,0)))</f>
      </c>
      <c r="M30" s="129">
        <f>IF(ISERROR(VLOOKUP(K30,'KAYIT LİSTESİ'!$B$4:$H$1167,4,0)),"",(VLOOKUP(K30,'KAYIT LİSTESİ'!$B$4:$H$1167,4,0)))</f>
      </c>
      <c r="N30" s="219">
        <f>IF(ISERROR(VLOOKUP(K30,'KAYIT LİSTESİ'!$B$4:$H$1167,5,0)),"",(VLOOKUP(K30,'KAYIT LİSTESİ'!$B$4:$H$1167,5,0)))</f>
      </c>
      <c r="O30" s="219">
        <f>IF(ISERROR(VLOOKUP(K30,'KAYIT LİSTESİ'!$B$4:$H$1167,6,0)),"",(VLOOKUP(K30,'KAYIT LİSTESİ'!$B$4:$H$1167,6,0)))</f>
      </c>
      <c r="P30" s="130"/>
    </row>
    <row r="31" spans="1:16" ht="36.75" customHeight="1" hidden="1">
      <c r="A31" s="74">
        <v>5</v>
      </c>
      <c r="B31" s="218" t="s">
        <v>126</v>
      </c>
      <c r="C31" s="349">
        <f>IF(ISERROR(VLOOKUP(B31,'KAYIT LİSTESİ'!$B$4:$H$1167,2,0)),"",(VLOOKUP(B31,'KAYIT LİSTESİ'!$B$4:$H$1167,2,0)))</f>
      </c>
      <c r="D31" s="129">
        <f>IF(ISERROR(VLOOKUP(B31,'KAYIT LİSTESİ'!$B$4:$H$1167,4,0)),"",(VLOOKUP(B31,'KAYIT LİSTESİ'!$B$4:$H$1167,4,0)))</f>
      </c>
      <c r="E31" s="219">
        <f>IF(ISERROR(VLOOKUP(B31,'KAYIT LİSTESİ'!$B$4:$H$1167,5,0)),"",(VLOOKUP(B31,'KAYIT LİSTESİ'!$B$4:$H$1167,5,0)))</f>
      </c>
      <c r="F31" s="219">
        <f>IF(ISERROR(VLOOKUP(B31,'KAYIT LİSTESİ'!$B$4:$H$1167,6,0)),"",(VLOOKUP(B31,'KAYIT LİSTESİ'!$B$4:$H$1167,6,0)))</f>
      </c>
      <c r="G31" s="130"/>
      <c r="H31" s="245"/>
      <c r="I31" s="76">
        <v>25</v>
      </c>
      <c r="J31" s="74">
        <v>5</v>
      </c>
      <c r="K31" s="218" t="s">
        <v>57</v>
      </c>
      <c r="L31" s="349">
        <f>IF(ISERROR(VLOOKUP(K31,'KAYIT LİSTESİ'!$B$4:$H$1167,2,0)),"",(VLOOKUP(K31,'KAYIT LİSTESİ'!$B$4:$H$1167,2,0)))</f>
      </c>
      <c r="M31" s="129">
        <f>IF(ISERROR(VLOOKUP(K31,'KAYIT LİSTESİ'!$B$4:$H$1167,4,0)),"",(VLOOKUP(K31,'KAYIT LİSTESİ'!$B$4:$H$1167,4,0)))</f>
      </c>
      <c r="N31" s="219">
        <f>IF(ISERROR(VLOOKUP(K31,'KAYIT LİSTESİ'!$B$4:$H$1167,5,0)),"",(VLOOKUP(K31,'KAYIT LİSTESİ'!$B$4:$H$1167,5,0)))</f>
      </c>
      <c r="O31" s="219">
        <f>IF(ISERROR(VLOOKUP(K31,'KAYIT LİSTESİ'!$B$4:$H$1167,6,0)),"",(VLOOKUP(K31,'KAYIT LİSTESİ'!$B$4:$H$1167,6,0)))</f>
      </c>
      <c r="P31" s="130"/>
    </row>
    <row r="32" spans="1:16" ht="36.75" customHeight="1" hidden="1">
      <c r="A32" s="74">
        <v>6</v>
      </c>
      <c r="B32" s="218" t="s">
        <v>127</v>
      </c>
      <c r="C32" s="349">
        <f>IF(ISERROR(VLOOKUP(B32,'KAYIT LİSTESİ'!$B$4:$H$1167,2,0)),"",(VLOOKUP(B32,'KAYIT LİSTESİ'!$B$4:$H$1167,2,0)))</f>
      </c>
      <c r="D32" s="129">
        <f>IF(ISERROR(VLOOKUP(B32,'KAYIT LİSTESİ'!$B$4:$H$1167,4,0)),"",(VLOOKUP(B32,'KAYIT LİSTESİ'!$B$4:$H$1167,4,0)))</f>
      </c>
      <c r="E32" s="219">
        <f>IF(ISERROR(VLOOKUP(B32,'KAYIT LİSTESİ'!$B$4:$H$1167,5,0)),"",(VLOOKUP(B32,'KAYIT LİSTESİ'!$B$4:$H$1167,5,0)))</f>
      </c>
      <c r="F32" s="219">
        <f>IF(ISERROR(VLOOKUP(B32,'KAYIT LİSTESİ'!$B$4:$H$1167,6,0)),"",(VLOOKUP(B32,'KAYIT LİSTESİ'!$B$4:$H$1167,6,0)))</f>
      </c>
      <c r="G32" s="130"/>
      <c r="H32" s="245"/>
      <c r="J32" s="74">
        <v>6</v>
      </c>
      <c r="K32" s="218" t="s">
        <v>58</v>
      </c>
      <c r="L32" s="349">
        <f>IF(ISERROR(VLOOKUP(K32,'KAYIT LİSTESİ'!$B$4:$H$1167,2,0)),"",(VLOOKUP(K32,'KAYIT LİSTESİ'!$B$4:$H$1167,2,0)))</f>
      </c>
      <c r="M32" s="129">
        <f>IF(ISERROR(VLOOKUP(K32,'KAYIT LİSTESİ'!$B$4:$H$1167,4,0)),"",(VLOOKUP(K32,'KAYIT LİSTESİ'!$B$4:$H$1167,4,0)))</f>
      </c>
      <c r="N32" s="219">
        <f>IF(ISERROR(VLOOKUP(K32,'KAYIT LİSTESİ'!$B$4:$H$1167,5,0)),"",(VLOOKUP(K32,'KAYIT LİSTESİ'!$B$4:$H$1167,5,0)))</f>
      </c>
      <c r="O32" s="219">
        <f>IF(ISERROR(VLOOKUP(K32,'KAYIT LİSTESİ'!$B$4:$H$1167,6,0)),"",(VLOOKUP(K32,'KAYIT LİSTESİ'!$B$4:$H$1167,6,0)))</f>
      </c>
      <c r="P32" s="130"/>
    </row>
    <row r="33" spans="1:16" ht="36.75" customHeight="1" hidden="1">
      <c r="A33" s="74">
        <v>7</v>
      </c>
      <c r="B33" s="218" t="s">
        <v>128</v>
      </c>
      <c r="C33" s="349">
        <f>IF(ISERROR(VLOOKUP(B33,'KAYIT LİSTESİ'!$B$4:$H$1167,2,0)),"",(VLOOKUP(B33,'KAYIT LİSTESİ'!$B$4:$H$1167,2,0)))</f>
      </c>
      <c r="D33" s="129">
        <f>IF(ISERROR(VLOOKUP(B33,'KAYIT LİSTESİ'!$B$4:$H$1167,4,0)),"",(VLOOKUP(B33,'KAYIT LİSTESİ'!$B$4:$H$1167,4,0)))</f>
      </c>
      <c r="E33" s="219">
        <f>IF(ISERROR(VLOOKUP(B33,'KAYIT LİSTESİ'!$B$4:$H$1167,5,0)),"",(VLOOKUP(B33,'KAYIT LİSTESİ'!$B$4:$H$1167,5,0)))</f>
      </c>
      <c r="F33" s="219">
        <f>IF(ISERROR(VLOOKUP(B33,'KAYIT LİSTESİ'!$B$4:$H$1167,6,0)),"",(VLOOKUP(B33,'KAYIT LİSTESİ'!$B$4:$H$1167,6,0)))</f>
      </c>
      <c r="G33" s="130"/>
      <c r="H33" s="245"/>
      <c r="J33" s="74">
        <v>7</v>
      </c>
      <c r="K33" s="218" t="s">
        <v>253</v>
      </c>
      <c r="L33" s="349">
        <f>IF(ISERROR(VLOOKUP(K33,'KAYIT LİSTESİ'!$B$4:$H$1167,2,0)),"",(VLOOKUP(K33,'KAYIT LİSTESİ'!$B$4:$H$1167,2,0)))</f>
      </c>
      <c r="M33" s="129">
        <f>IF(ISERROR(VLOOKUP(K33,'KAYIT LİSTESİ'!$B$4:$H$1167,4,0)),"",(VLOOKUP(K33,'KAYIT LİSTESİ'!$B$4:$H$1167,4,0)))</f>
      </c>
      <c r="N33" s="219">
        <f>IF(ISERROR(VLOOKUP(K33,'KAYIT LİSTESİ'!$B$4:$H$1167,5,0)),"",(VLOOKUP(K33,'KAYIT LİSTESİ'!$B$4:$H$1167,5,0)))</f>
      </c>
      <c r="O33" s="219">
        <f>IF(ISERROR(VLOOKUP(K33,'KAYIT LİSTESİ'!$B$4:$H$1167,6,0)),"",(VLOOKUP(K33,'KAYIT LİSTESİ'!$B$4:$H$1167,6,0)))</f>
      </c>
      <c r="P33" s="130"/>
    </row>
    <row r="34" spans="1:16" ht="36.75" customHeight="1" hidden="1">
      <c r="A34" s="74">
        <v>8</v>
      </c>
      <c r="B34" s="218" t="s">
        <v>129</v>
      </c>
      <c r="C34" s="349">
        <f>IF(ISERROR(VLOOKUP(B34,'KAYIT LİSTESİ'!$B$4:$H$1167,2,0)),"",(VLOOKUP(B34,'KAYIT LİSTESİ'!$B$4:$H$1167,2,0)))</f>
      </c>
      <c r="D34" s="129">
        <f>IF(ISERROR(VLOOKUP(B34,'KAYIT LİSTESİ'!$B$4:$H$1167,4,0)),"",(VLOOKUP(B34,'KAYIT LİSTESİ'!$B$4:$H$1167,4,0)))</f>
      </c>
      <c r="E34" s="219">
        <f>IF(ISERROR(VLOOKUP(B34,'KAYIT LİSTESİ'!$B$4:$H$1167,5,0)),"",(VLOOKUP(B34,'KAYIT LİSTESİ'!$B$4:$H$1167,5,0)))</f>
      </c>
      <c r="F34" s="219">
        <f>IF(ISERROR(VLOOKUP(B34,'KAYIT LİSTESİ'!$B$4:$H$1167,6,0)),"",(VLOOKUP(B34,'KAYIT LİSTESİ'!$B$4:$H$1167,6,0)))</f>
      </c>
      <c r="G34" s="130"/>
      <c r="H34" s="245"/>
      <c r="J34" s="74">
        <v>8</v>
      </c>
      <c r="K34" s="218" t="s">
        <v>254</v>
      </c>
      <c r="L34" s="349">
        <f>IF(ISERROR(VLOOKUP(K34,'KAYIT LİSTESİ'!$B$4:$H$1167,2,0)),"",(VLOOKUP(K34,'KAYIT LİSTESİ'!$B$4:$H$1167,2,0)))</f>
      </c>
      <c r="M34" s="129">
        <f>IF(ISERROR(VLOOKUP(K34,'KAYIT LİSTESİ'!$B$4:$H$1167,4,0)),"",(VLOOKUP(K34,'KAYIT LİSTESİ'!$B$4:$H$1167,4,0)))</f>
      </c>
      <c r="N34" s="219">
        <f>IF(ISERROR(VLOOKUP(K34,'KAYIT LİSTESİ'!$B$4:$H$1167,5,0)),"",(VLOOKUP(K34,'KAYIT LİSTESİ'!$B$4:$H$1167,5,0)))</f>
      </c>
      <c r="O34" s="219">
        <f>IF(ISERROR(VLOOKUP(K34,'KAYIT LİSTESİ'!$B$4:$H$1167,6,0)),"",(VLOOKUP(K34,'KAYIT LİSTESİ'!$B$4:$H$1167,6,0)))</f>
      </c>
      <c r="P34" s="130"/>
    </row>
    <row r="35" spans="1:16" ht="36.75" customHeight="1">
      <c r="A35" s="479" t="s">
        <v>212</v>
      </c>
      <c r="B35" s="479"/>
      <c r="C35" s="479"/>
      <c r="D35" s="479"/>
      <c r="E35" s="479"/>
      <c r="F35" s="479"/>
      <c r="G35" s="479"/>
      <c r="H35" s="247"/>
      <c r="J35" s="480" t="s">
        <v>255</v>
      </c>
      <c r="K35" s="480"/>
      <c r="L35" s="480"/>
      <c r="M35" s="480"/>
      <c r="N35" s="480"/>
      <c r="O35" s="480"/>
      <c r="P35" s="480"/>
    </row>
    <row r="36" spans="1:16" ht="36.75" customHeight="1">
      <c r="A36" s="477" t="s">
        <v>16</v>
      </c>
      <c r="B36" s="478"/>
      <c r="C36" s="478"/>
      <c r="D36" s="478"/>
      <c r="E36" s="478"/>
      <c r="F36" s="478"/>
      <c r="G36" s="478"/>
      <c r="H36" s="248"/>
      <c r="J36" s="474" t="s">
        <v>6</v>
      </c>
      <c r="K36" s="481"/>
      <c r="L36" s="474" t="s">
        <v>61</v>
      </c>
      <c r="M36" s="474" t="s">
        <v>21</v>
      </c>
      <c r="N36" s="474" t="s">
        <v>7</v>
      </c>
      <c r="O36" s="474" t="s">
        <v>444</v>
      </c>
      <c r="P36" s="474" t="s">
        <v>132</v>
      </c>
    </row>
    <row r="37" spans="1:16" ht="36.75" customHeight="1">
      <c r="A37" s="206" t="s">
        <v>12</v>
      </c>
      <c r="B37" s="206" t="s">
        <v>63</v>
      </c>
      <c r="C37" s="206" t="s">
        <v>62</v>
      </c>
      <c r="D37" s="207" t="s">
        <v>13</v>
      </c>
      <c r="E37" s="208" t="s">
        <v>14</v>
      </c>
      <c r="F37" s="208" t="s">
        <v>444</v>
      </c>
      <c r="G37" s="206" t="s">
        <v>132</v>
      </c>
      <c r="H37" s="249"/>
      <c r="J37" s="475"/>
      <c r="K37" s="481"/>
      <c r="L37" s="475"/>
      <c r="M37" s="475"/>
      <c r="N37" s="475"/>
      <c r="O37" s="475"/>
      <c r="P37" s="475"/>
    </row>
    <row r="38" spans="1:16" ht="36.75" customHeight="1">
      <c r="A38" s="22">
        <v>1</v>
      </c>
      <c r="B38" s="23" t="s">
        <v>179</v>
      </c>
      <c r="C38" s="351">
        <f>IF(ISERROR(VLOOKUP(B38,'KAYIT LİSTESİ'!$B$4:$H$1167,2,0)),"",(VLOOKUP(B38,'KAYIT LİSTESİ'!$B$4:$H$1167,2,0)))</f>
        <v>89</v>
      </c>
      <c r="D38" s="25">
        <f>IF(ISERROR(VLOOKUP(B38,'KAYIT LİSTESİ'!$B$4:$H$1167,4,0)),"",(VLOOKUP(B38,'KAYIT LİSTESİ'!$B$4:$H$1167,4,0)))</f>
        <v>34335</v>
      </c>
      <c r="E38" s="51" t="str">
        <f>IF(ISERROR(VLOOKUP(B38,'KAYIT LİSTESİ'!$B$4:$H$1167,5,0)),"",(VLOOKUP(B38,'KAYIT LİSTESİ'!$B$4:$H$1167,5,0)))</f>
        <v>DİLEK BETÜLBARAN</v>
      </c>
      <c r="F38" s="51" t="str">
        <f>IF(ISERROR(VLOOKUP(B38,'KAYIT LİSTESİ'!$B$4:$H$1167,6,0)),"",(VLOOKUP(B38,'KAYIT LİSTESİ'!$B$4:$H$1167,6,0)))</f>
        <v>İSTANBUL-SULTANBEYLİ MEVLANA İ.Ö.O.SPOR</v>
      </c>
      <c r="G38" s="26"/>
      <c r="H38" s="250"/>
      <c r="J38" s="74">
        <v>1</v>
      </c>
      <c r="K38" s="218" t="s">
        <v>256</v>
      </c>
      <c r="L38" s="352">
        <f>IF(ISERROR(VLOOKUP(K38,'KAYIT LİSTESİ'!$B$4:$H$1167,2,0)),"",(VLOOKUP(K38,'KAYIT LİSTESİ'!$B$4:$H$1167,2,0)))</f>
        <v>97</v>
      </c>
      <c r="M38" s="220">
        <f>IF(ISERROR(VLOOKUP(K38,'KAYIT LİSTESİ'!$B$4:$H$1167,4,0)),"",(VLOOKUP(K38,'KAYIT LİSTESİ'!$B$4:$H$1167,4,0)))</f>
        <v>35508</v>
      </c>
      <c r="N38" s="251" t="str">
        <f>IF(ISERROR(VLOOKUP(K38,'KAYIT LİSTESİ'!$B$4:$H$1167,5,0)),"",(VLOOKUP(K38,'KAYIT LİSTESİ'!$B$4:$H$1167,5,0)))</f>
        <v>AYŞENUR ÇELİK</v>
      </c>
      <c r="O38" s="251" t="str">
        <f>IF(ISERROR(VLOOKUP(K38,'KAYIT LİSTESİ'!$B$4:$H$1167,6,0)),"",(VLOOKUP(K38,'KAYIT LİSTESİ'!$B$4:$H$1167,6,0)))</f>
        <v>TOKAT-GENÇLİK SPOR</v>
      </c>
      <c r="P38" s="221"/>
    </row>
    <row r="39" spans="1:16" ht="36.75" customHeight="1">
      <c r="A39" s="22">
        <v>2</v>
      </c>
      <c r="B39" s="23" t="s">
        <v>180</v>
      </c>
      <c r="C39" s="351">
        <f>IF(ISERROR(VLOOKUP(B39,'KAYIT LİSTESİ'!$B$4:$H$1167,2,0)),"",(VLOOKUP(B39,'KAYIT LİSTESİ'!$B$4:$H$1167,2,0)))</f>
        <v>70</v>
      </c>
      <c r="D39" s="25">
        <f>IF(ISERROR(VLOOKUP(B39,'KAYIT LİSTESİ'!$B$4:$H$1167,4,0)),"",(VLOOKUP(B39,'KAYIT LİSTESİ'!$B$4:$H$1167,4,0)))</f>
        <v>34911</v>
      </c>
      <c r="E39" s="51" t="str">
        <f>IF(ISERROR(VLOOKUP(B39,'KAYIT LİSTESİ'!$B$4:$H$1167,5,0)),"",(VLOOKUP(B39,'KAYIT LİSTESİ'!$B$4:$H$1167,5,0)))</f>
        <v>ÖZGE SOYLU</v>
      </c>
      <c r="F39" s="51" t="str">
        <f>IF(ISERROR(VLOOKUP(B39,'KAYIT LİSTESİ'!$B$4:$H$1167,6,0)),"",(VLOOKUP(B39,'KAYIT LİSTESİ'!$B$4:$H$1167,6,0)))</f>
        <v>BURSA-B.Ş.BLD.SPOR</v>
      </c>
      <c r="G39" s="26"/>
      <c r="H39" s="250"/>
      <c r="J39" s="74">
        <v>2</v>
      </c>
      <c r="K39" s="218" t="s">
        <v>257</v>
      </c>
      <c r="L39" s="352" t="str">
        <f>IF(ISERROR(VLOOKUP(K39,'KAYIT LİSTESİ'!$B$4:$H$1167,2,0)),"",(VLOOKUP(K39,'KAYIT LİSTESİ'!$B$4:$H$1167,2,0)))</f>
        <v>-</v>
      </c>
      <c r="M39" s="220" t="str">
        <f>IF(ISERROR(VLOOKUP(K39,'KAYIT LİSTESİ'!$B$4:$H$1167,4,0)),"",(VLOOKUP(K39,'KAYIT LİSTESİ'!$B$4:$H$1167,4,0)))</f>
        <v>-</v>
      </c>
      <c r="N39" s="251" t="str">
        <f>IF(ISERROR(VLOOKUP(K39,'KAYIT LİSTESİ'!$B$4:$H$1167,5,0)),"",(VLOOKUP(K39,'KAYIT LİSTESİ'!$B$4:$H$1167,5,0)))</f>
        <v>-</v>
      </c>
      <c r="O39" s="251" t="str">
        <f>IF(ISERROR(VLOOKUP(K39,'KAYIT LİSTESİ'!$B$4:$H$1167,6,0)),"",(VLOOKUP(K39,'KAYIT LİSTESİ'!$B$4:$H$1167,6,0)))</f>
        <v>İSTANBUL-SULTANBEYLİ MEVLANA İ.Ö.O.SPOR</v>
      </c>
      <c r="P39" s="221"/>
    </row>
    <row r="40" spans="1:16" ht="36.75" customHeight="1">
      <c r="A40" s="22">
        <v>3</v>
      </c>
      <c r="B40" s="23" t="s">
        <v>181</v>
      </c>
      <c r="C40" s="351">
        <f>IF(ISERROR(VLOOKUP(B40,'KAYIT LİSTESİ'!$B$4:$H$1167,2,0)),"",(VLOOKUP(B40,'KAYIT LİSTESİ'!$B$4:$H$1167,2,0)))</f>
        <v>41</v>
      </c>
      <c r="D40" s="25">
        <f>IF(ISERROR(VLOOKUP(B40,'KAYIT LİSTESİ'!$B$4:$H$1167,4,0)),"",(VLOOKUP(B40,'KAYIT LİSTESİ'!$B$4:$H$1167,4,0)))</f>
        <v>35458</v>
      </c>
      <c r="E40" s="51" t="str">
        <f>IF(ISERROR(VLOOKUP(B40,'KAYIT LİSTESİ'!$B$4:$H$1167,5,0)),"",(VLOOKUP(B40,'KAYIT LİSTESİ'!$B$4:$H$1167,5,0)))</f>
        <v>GAMZE ŞİMŞEK</v>
      </c>
      <c r="F40" s="51" t="str">
        <f>IF(ISERROR(VLOOKUP(B40,'KAYIT LİSTESİ'!$B$4:$H$1167,6,0)),"",(VLOOKUP(B40,'KAYIT LİSTESİ'!$B$4:$H$1167,6,0)))</f>
        <v>İSTANBUL-BEŞİKTAŞ J.K</v>
      </c>
      <c r="G40" s="26"/>
      <c r="H40" s="250"/>
      <c r="J40" s="74">
        <v>3</v>
      </c>
      <c r="K40" s="218" t="s">
        <v>258</v>
      </c>
      <c r="L40" s="352">
        <f>IF(ISERROR(VLOOKUP(K40,'KAYIT LİSTESİ'!$B$4:$H$1167,2,0)),"",(VLOOKUP(K40,'KAYIT LİSTESİ'!$B$4:$H$1167,2,0)))</f>
        <v>76</v>
      </c>
      <c r="M40" s="220">
        <f>IF(ISERROR(VLOOKUP(K40,'KAYIT LİSTESİ'!$B$4:$H$1167,4,0)),"",(VLOOKUP(K40,'KAYIT LİSTESİ'!$B$4:$H$1167,4,0)))</f>
        <v>35650</v>
      </c>
      <c r="N40" s="251" t="str">
        <f>IF(ISERROR(VLOOKUP(K40,'KAYIT LİSTESİ'!$B$4:$H$1167,5,0)),"",(VLOOKUP(K40,'KAYIT LİSTESİ'!$B$4:$H$1167,5,0)))</f>
        <v>BEYZA ÇELİK</v>
      </c>
      <c r="O40" s="251" t="str">
        <f>IF(ISERROR(VLOOKUP(K40,'KAYIT LİSTESİ'!$B$4:$H$1167,6,0)),"",(VLOOKUP(K40,'KAYIT LİSTESİ'!$B$4:$H$1167,6,0)))</f>
        <v>BALIKESİR-G.S.K.</v>
      </c>
      <c r="P40" s="221"/>
    </row>
    <row r="41" spans="1:16" ht="36.75" customHeight="1">
      <c r="A41" s="22">
        <v>4</v>
      </c>
      <c r="B41" s="23" t="s">
        <v>182</v>
      </c>
      <c r="C41" s="351">
        <f>IF(ISERROR(VLOOKUP(B41,'KAYIT LİSTESİ'!$B$4:$H$1167,2,0)),"",(VLOOKUP(B41,'KAYIT LİSTESİ'!$B$4:$H$1167,2,0)))</f>
        <v>5</v>
      </c>
      <c r="D41" s="25">
        <f>IF(ISERROR(VLOOKUP(B41,'KAYIT LİSTESİ'!$B$4:$H$1167,4,0)),"",(VLOOKUP(B41,'KAYIT LİSTESİ'!$B$4:$H$1167,4,0)))</f>
        <v>35065</v>
      </c>
      <c r="E41" s="51" t="str">
        <f>IF(ISERROR(VLOOKUP(B41,'KAYIT LİSTESİ'!$B$4:$H$1167,5,0)),"",(VLOOKUP(B41,'KAYIT LİSTESİ'!$B$4:$H$1167,5,0)))</f>
        <v>ESİN AKGÜL</v>
      </c>
      <c r="F41" s="51" t="str">
        <f>IF(ISERROR(VLOOKUP(B41,'KAYIT LİSTESİ'!$B$4:$H$1167,6,0)),"",(VLOOKUP(B41,'KAYIT LİSTESİ'!$B$4:$H$1167,6,0)))</f>
        <v>İSTANBUL-FENERBAHÇE</v>
      </c>
      <c r="G41" s="26"/>
      <c r="H41" s="250"/>
      <c r="J41" s="74">
        <v>4</v>
      </c>
      <c r="K41" s="218" t="s">
        <v>259</v>
      </c>
      <c r="L41" s="352">
        <f>IF(ISERROR(VLOOKUP(K41,'KAYIT LİSTESİ'!$B$4:$H$1167,2,0)),"",(VLOOKUP(K41,'KAYIT LİSTESİ'!$B$4:$H$1167,2,0)))</f>
        <v>69</v>
      </c>
      <c r="M41" s="220">
        <f>IF(ISERROR(VLOOKUP(K41,'KAYIT LİSTESİ'!$B$4:$H$1167,4,0)),"",(VLOOKUP(K41,'KAYIT LİSTESİ'!$B$4:$H$1167,4,0)))</f>
        <v>35152</v>
      </c>
      <c r="N41" s="251" t="str">
        <f>IF(ISERROR(VLOOKUP(K41,'KAYIT LİSTESİ'!$B$4:$H$1167,5,0)),"",(VLOOKUP(K41,'KAYIT LİSTESİ'!$B$4:$H$1167,5,0)))</f>
        <v>MERVE KARADENİZ</v>
      </c>
      <c r="O41" s="251" t="str">
        <f>IF(ISERROR(VLOOKUP(K41,'KAYIT LİSTESİ'!$B$4:$H$1167,6,0)),"",(VLOOKUP(K41,'KAYIT LİSTESİ'!$B$4:$H$1167,6,0)))</f>
        <v>BURSA-B.Ş.BLD.SPOR</v>
      </c>
      <c r="P41" s="221"/>
    </row>
    <row r="42" spans="1:16" ht="36.75" customHeight="1">
      <c r="A42" s="22">
        <v>5</v>
      </c>
      <c r="B42" s="23" t="s">
        <v>183</v>
      </c>
      <c r="C42" s="351">
        <f>IF(ISERROR(VLOOKUP(B42,'KAYIT LİSTESİ'!$B$4:$H$1167,2,0)),"",(VLOOKUP(B42,'KAYIT LİSTESİ'!$B$4:$H$1167,2,0)))</f>
        <v>28</v>
      </c>
      <c r="D42" s="25">
        <f>IF(ISERROR(VLOOKUP(B42,'KAYIT LİSTESİ'!$B$4:$H$1167,4,0)),"",(VLOOKUP(B42,'KAYIT LİSTESİ'!$B$4:$H$1167,4,0)))</f>
        <v>35431</v>
      </c>
      <c r="E42" s="51" t="str">
        <f>IF(ISERROR(VLOOKUP(B42,'KAYIT LİSTESİ'!$B$4:$H$1167,5,0)),"",(VLOOKUP(B42,'KAYIT LİSTESİ'!$B$4:$H$1167,5,0)))</f>
        <v>MERYEM ÇANAKÇI</v>
      </c>
      <c r="F42" s="51" t="str">
        <f>IF(ISERROR(VLOOKUP(B42,'KAYIT LİSTESİ'!$B$4:$H$1167,6,0)),"",(VLOOKUP(B42,'KAYIT LİSTESİ'!$B$4:$H$1167,6,0)))</f>
        <v>İSTANBUL-ENKA SPOR KULÜBÜ</v>
      </c>
      <c r="G42" s="26"/>
      <c r="H42" s="250"/>
      <c r="J42" s="74">
        <v>5</v>
      </c>
      <c r="K42" s="218" t="s">
        <v>260</v>
      </c>
      <c r="L42" s="352">
        <f>IF(ISERROR(VLOOKUP(K42,'KAYIT LİSTESİ'!$B$4:$H$1167,2,0)),"",(VLOOKUP(K42,'KAYIT LİSTESİ'!$B$4:$H$1167,2,0)))</f>
        <v>55</v>
      </c>
      <c r="M42" s="220">
        <f>IF(ISERROR(VLOOKUP(K42,'KAYIT LİSTESİ'!$B$4:$H$1167,4,0)),"",(VLOOKUP(K42,'KAYIT LİSTESİ'!$B$4:$H$1167,4,0)))</f>
        <v>34772</v>
      </c>
      <c r="N42" s="251" t="str">
        <f>IF(ISERROR(VLOOKUP(K42,'KAYIT LİSTESİ'!$B$4:$H$1167,5,0)),"",(VLOOKUP(K42,'KAYIT LİSTESİ'!$B$4:$H$1167,5,0)))</f>
        <v>MERVE KARACA</v>
      </c>
      <c r="O42" s="251" t="str">
        <f>IF(ISERROR(VLOOKUP(K42,'KAYIT LİSTESİ'!$B$4:$H$1167,6,0)),"",(VLOOKUP(K42,'KAYIT LİSTESİ'!$B$4:$H$1167,6,0)))</f>
        <v>İZMİR-B.Ş.BLD. SPOR</v>
      </c>
      <c r="P42" s="221"/>
    </row>
    <row r="43" spans="1:16" ht="36.75" customHeight="1">
      <c r="A43" s="22">
        <v>6</v>
      </c>
      <c r="B43" s="23" t="s">
        <v>184</v>
      </c>
      <c r="C43" s="351">
        <f>IF(ISERROR(VLOOKUP(B43,'KAYIT LİSTESİ'!$B$4:$H$1167,2,0)),"",(VLOOKUP(B43,'KAYIT LİSTESİ'!$B$4:$H$1167,2,0)))</f>
        <v>51</v>
      </c>
      <c r="D43" s="25">
        <f>IF(ISERROR(VLOOKUP(B43,'KAYIT LİSTESİ'!$B$4:$H$1167,4,0)),"",(VLOOKUP(B43,'KAYIT LİSTESİ'!$B$4:$H$1167,4,0)))</f>
        <v>35360</v>
      </c>
      <c r="E43" s="51" t="str">
        <f>IF(ISERROR(VLOOKUP(B43,'KAYIT LİSTESİ'!$B$4:$H$1167,5,0)),"",(VLOOKUP(B43,'KAYIT LİSTESİ'!$B$4:$H$1167,5,0)))</f>
        <v>ELİF POLAT</v>
      </c>
      <c r="F43" s="51" t="str">
        <f>IF(ISERROR(VLOOKUP(B43,'KAYIT LİSTESİ'!$B$4:$H$1167,6,0)),"",(VLOOKUP(B43,'KAYIT LİSTESİ'!$B$4:$H$1167,6,0)))</f>
        <v>İZMİR-B.Ş.BLD. SPOR</v>
      </c>
      <c r="G43" s="26"/>
      <c r="H43" s="250"/>
      <c r="J43" s="74">
        <v>6</v>
      </c>
      <c r="K43" s="218" t="s">
        <v>261</v>
      </c>
      <c r="L43" s="352">
        <f>IF(ISERROR(VLOOKUP(K43,'KAYIT LİSTESİ'!$B$4:$H$1167,2,0)),"",(VLOOKUP(K43,'KAYIT LİSTESİ'!$B$4:$H$1167,2,0)))</f>
        <v>45</v>
      </c>
      <c r="M43" s="220">
        <f>IF(ISERROR(VLOOKUP(K43,'KAYIT LİSTESİ'!$B$4:$H$1167,4,0)),"",(VLOOKUP(K43,'KAYIT LİSTESİ'!$B$4:$H$1167,4,0)))</f>
        <v>34601</v>
      </c>
      <c r="N43" s="251" t="str">
        <f>IF(ISERROR(VLOOKUP(K43,'KAYIT LİSTESİ'!$B$4:$H$1167,5,0)),"",(VLOOKUP(K43,'KAYIT LİSTESİ'!$B$4:$H$1167,5,0)))</f>
        <v>SERAP DOĞAN</v>
      </c>
      <c r="O43" s="251" t="str">
        <f>IF(ISERROR(VLOOKUP(K43,'KAYIT LİSTESİ'!$B$4:$H$1167,6,0)),"",(VLOOKUP(K43,'KAYIT LİSTESİ'!$B$4:$H$1167,6,0)))</f>
        <v>İSTANBUL-BEŞİKTAŞ J.K</v>
      </c>
      <c r="P43" s="221"/>
    </row>
    <row r="44" spans="1:16" ht="36.75" customHeight="1">
      <c r="A44" s="22">
        <v>7</v>
      </c>
      <c r="B44" s="23" t="s">
        <v>185</v>
      </c>
      <c r="C44" s="351">
        <f>IF(ISERROR(VLOOKUP(B44,'KAYIT LİSTESİ'!$B$4:$H$1167,2,0)),"",(VLOOKUP(B44,'KAYIT LİSTESİ'!$B$4:$H$1167,2,0)))</f>
        <v>74</v>
      </c>
      <c r="D44" s="25">
        <f>IF(ISERROR(VLOOKUP(B44,'KAYIT LİSTESİ'!$B$4:$H$1167,4,0)),"",(VLOOKUP(B44,'KAYIT LİSTESİ'!$B$4:$H$1167,4,0)))</f>
        <v>34774</v>
      </c>
      <c r="E44" s="51" t="str">
        <f>IF(ISERROR(VLOOKUP(B44,'KAYIT LİSTESİ'!$B$4:$H$1167,5,0)),"",(VLOOKUP(B44,'KAYIT LİSTESİ'!$B$4:$H$1167,5,0)))</f>
        <v>AYLİN AYVERDİ</v>
      </c>
      <c r="F44" s="51" t="str">
        <f>IF(ISERROR(VLOOKUP(B44,'KAYIT LİSTESİ'!$B$4:$H$1167,6,0)),"",(VLOOKUP(B44,'KAYIT LİSTESİ'!$B$4:$H$1167,6,0)))</f>
        <v>BALIKESİR-G.S.K.</v>
      </c>
      <c r="G44" s="26"/>
      <c r="H44" s="250"/>
      <c r="J44" s="74">
        <v>7</v>
      </c>
      <c r="K44" s="218" t="s">
        <v>262</v>
      </c>
      <c r="L44" s="352">
        <f>IF(ISERROR(VLOOKUP(K44,'KAYIT LİSTESİ'!$B$4:$H$1167,2,0)),"",(VLOOKUP(K44,'KAYIT LİSTESİ'!$B$4:$H$1167,2,0)))</f>
        <v>20</v>
      </c>
      <c r="M44" s="220">
        <f>IF(ISERROR(VLOOKUP(K44,'KAYIT LİSTESİ'!$B$4:$H$1167,4,0)),"",(VLOOKUP(K44,'KAYIT LİSTESİ'!$B$4:$H$1167,4,0)))</f>
        <v>34335</v>
      </c>
      <c r="N44" s="251" t="str">
        <f>IF(ISERROR(VLOOKUP(K44,'KAYIT LİSTESİ'!$B$4:$H$1167,5,0)),"",(VLOOKUP(K44,'KAYIT LİSTESİ'!$B$4:$H$1167,5,0)))</f>
        <v>E.SEDA FIRTINA</v>
      </c>
      <c r="O44" s="251" t="str">
        <f>IF(ISERROR(VLOOKUP(K44,'KAYIT LİSTESİ'!$B$4:$H$1167,6,0)),"",(VLOOKUP(K44,'KAYIT LİSTESİ'!$B$4:$H$1167,6,0)))</f>
        <v>İSTANBUL-ENKA SPOR KULÜBÜ</v>
      </c>
      <c r="P44" s="221"/>
    </row>
    <row r="45" spans="1:16" ht="36.75" customHeight="1">
      <c r="A45" s="22">
        <v>8</v>
      </c>
      <c r="B45" s="23" t="s">
        <v>186</v>
      </c>
      <c r="C45" s="351">
        <f>IF(ISERROR(VLOOKUP(B45,'KAYIT LİSTESİ'!$B$4:$H$1167,2,0)),"",(VLOOKUP(B45,'KAYIT LİSTESİ'!$B$4:$H$1167,2,0)))</f>
        <v>104</v>
      </c>
      <c r="D45" s="25">
        <f>IF(ISERROR(VLOOKUP(B45,'KAYIT LİSTESİ'!$B$4:$H$1167,4,0)),"",(VLOOKUP(B45,'KAYIT LİSTESİ'!$B$4:$H$1167,4,0)))</f>
        <v>34919</v>
      </c>
      <c r="E45" s="51" t="str">
        <f>IF(ISERROR(VLOOKUP(B45,'KAYIT LİSTESİ'!$B$4:$H$1167,5,0)),"",(VLOOKUP(B45,'KAYIT LİSTESİ'!$B$4:$H$1167,5,0)))</f>
        <v>SERPİL SOLMAZ</v>
      </c>
      <c r="F45" s="51" t="str">
        <f>IF(ISERROR(VLOOKUP(B45,'KAYIT LİSTESİ'!$B$4:$H$1167,6,0)),"",(VLOOKUP(B45,'KAYIT LİSTESİ'!$B$4:$H$1167,6,0)))</f>
        <v>TOKAT-GENÇLİK SPOR</v>
      </c>
      <c r="G45" s="26"/>
      <c r="H45" s="250"/>
      <c r="J45" s="74">
        <v>8</v>
      </c>
      <c r="K45" s="218" t="s">
        <v>263</v>
      </c>
      <c r="L45" s="352">
        <f>IF(ISERROR(VLOOKUP(K45,'KAYIT LİSTESİ'!$B$4:$H$1167,2,0)),"",(VLOOKUP(K45,'KAYIT LİSTESİ'!$B$4:$H$1167,2,0)))</f>
        <v>2</v>
      </c>
      <c r="M45" s="220">
        <f>IF(ISERROR(VLOOKUP(K45,'KAYIT LİSTESİ'!$B$4:$H$1167,4,0)),"",(VLOOKUP(K45,'KAYIT LİSTESİ'!$B$4:$H$1167,4,0)))</f>
        <v>35272</v>
      </c>
      <c r="N45" s="251" t="str">
        <f>IF(ISERROR(VLOOKUP(K45,'KAYIT LİSTESİ'!$B$4:$H$1167,5,0)),"",(VLOOKUP(K45,'KAYIT LİSTESİ'!$B$4:$H$1167,5,0)))</f>
        <v>DEMET PARLAK</v>
      </c>
      <c r="O45" s="251" t="str">
        <f>IF(ISERROR(VLOOKUP(K45,'KAYIT LİSTESİ'!$B$4:$H$1167,6,0)),"",(VLOOKUP(K45,'KAYIT LİSTESİ'!$B$4:$H$1167,6,0)))</f>
        <v>İSTANBUL-FENERBAHÇE</v>
      </c>
      <c r="P45" s="221"/>
    </row>
    <row r="46" spans="1:16" ht="36.75" customHeight="1" hidden="1">
      <c r="A46" s="477" t="s">
        <v>17</v>
      </c>
      <c r="B46" s="478"/>
      <c r="C46" s="478"/>
      <c r="D46" s="478"/>
      <c r="E46" s="478"/>
      <c r="F46" s="478"/>
      <c r="G46" s="478"/>
      <c r="H46" s="248"/>
      <c r="J46" s="74">
        <v>9</v>
      </c>
      <c r="K46" s="218" t="s">
        <v>264</v>
      </c>
      <c r="L46" s="352">
        <f>IF(ISERROR(VLOOKUP(K46,'KAYIT LİSTESİ'!$B$4:$H$1167,2,0)),"",(VLOOKUP(K46,'KAYIT LİSTESİ'!$B$4:$H$1167,2,0)))</f>
      </c>
      <c r="M46" s="220">
        <f>IF(ISERROR(VLOOKUP(K46,'KAYIT LİSTESİ'!$B$4:$H$1167,4,0)),"",(VLOOKUP(K46,'KAYIT LİSTESİ'!$B$4:$H$1167,4,0)))</f>
      </c>
      <c r="N46" s="251">
        <f>IF(ISERROR(VLOOKUP(K46,'KAYIT LİSTESİ'!$B$4:$H$1167,5,0)),"",(VLOOKUP(K46,'KAYIT LİSTESİ'!$B$4:$H$1167,5,0)))</f>
      </c>
      <c r="O46" s="251">
        <f>IF(ISERROR(VLOOKUP(K46,'KAYIT LİSTESİ'!$B$4:$H$1167,6,0)),"",(VLOOKUP(K46,'KAYIT LİSTESİ'!$B$4:$H$1167,6,0)))</f>
      </c>
      <c r="P46" s="221"/>
    </row>
    <row r="47" spans="1:16" ht="36.75" customHeight="1" hidden="1">
      <c r="A47" s="206" t="s">
        <v>12</v>
      </c>
      <c r="B47" s="206" t="s">
        <v>63</v>
      </c>
      <c r="C47" s="206" t="s">
        <v>62</v>
      </c>
      <c r="D47" s="207" t="s">
        <v>13</v>
      </c>
      <c r="E47" s="208" t="s">
        <v>14</v>
      </c>
      <c r="F47" s="208" t="s">
        <v>444</v>
      </c>
      <c r="G47" s="206" t="s">
        <v>132</v>
      </c>
      <c r="H47" s="249"/>
      <c r="J47" s="74">
        <v>10</v>
      </c>
      <c r="K47" s="218" t="s">
        <v>265</v>
      </c>
      <c r="L47" s="352">
        <f>IF(ISERROR(VLOOKUP(K47,'KAYIT LİSTESİ'!$B$4:$H$1167,2,0)),"",(VLOOKUP(K47,'KAYIT LİSTESİ'!$B$4:$H$1167,2,0)))</f>
      </c>
      <c r="M47" s="220">
        <f>IF(ISERROR(VLOOKUP(K47,'KAYIT LİSTESİ'!$B$4:$H$1167,4,0)),"",(VLOOKUP(K47,'KAYIT LİSTESİ'!$B$4:$H$1167,4,0)))</f>
      </c>
      <c r="N47" s="251">
        <f>IF(ISERROR(VLOOKUP(K47,'KAYIT LİSTESİ'!$B$4:$H$1167,5,0)),"",(VLOOKUP(K47,'KAYIT LİSTESİ'!$B$4:$H$1167,5,0)))</f>
      </c>
      <c r="O47" s="251">
        <f>IF(ISERROR(VLOOKUP(K47,'KAYIT LİSTESİ'!$B$4:$H$1167,6,0)),"",(VLOOKUP(K47,'KAYIT LİSTESİ'!$B$4:$H$1167,6,0)))</f>
      </c>
      <c r="P47" s="221"/>
    </row>
    <row r="48" spans="1:16" ht="36.75" customHeight="1" hidden="1">
      <c r="A48" s="22">
        <v>1</v>
      </c>
      <c r="B48" s="23" t="s">
        <v>187</v>
      </c>
      <c r="C48" s="351">
        <f>IF(ISERROR(VLOOKUP(B48,'KAYIT LİSTESİ'!$B$4:$H$1167,2,0)),"",(VLOOKUP(B48,'KAYIT LİSTESİ'!$B$4:$H$1167,2,0)))</f>
      </c>
      <c r="D48" s="25">
        <f>IF(ISERROR(VLOOKUP(B48,'KAYIT LİSTESİ'!$B$4:$H$1167,4,0)),"",(VLOOKUP(B48,'KAYIT LİSTESİ'!$B$4:$H$1167,4,0)))</f>
      </c>
      <c r="E48" s="51">
        <f>IF(ISERROR(VLOOKUP(B48,'KAYIT LİSTESİ'!$B$4:$H$1167,5,0)),"",(VLOOKUP(B48,'KAYIT LİSTESİ'!$B$4:$H$1167,5,0)))</f>
      </c>
      <c r="F48" s="51">
        <f>IF(ISERROR(VLOOKUP(B48,'KAYIT LİSTESİ'!$B$4:$H$1167,6,0)),"",(VLOOKUP(B48,'KAYIT LİSTESİ'!$B$4:$H$1167,6,0)))</f>
      </c>
      <c r="G48" s="26"/>
      <c r="H48" s="250"/>
      <c r="J48" s="74">
        <v>11</v>
      </c>
      <c r="K48" s="218" t="s">
        <v>266</v>
      </c>
      <c r="L48" s="352">
        <f>IF(ISERROR(VLOOKUP(K48,'KAYIT LİSTESİ'!$B$4:$H$1167,2,0)),"",(VLOOKUP(K48,'KAYIT LİSTESİ'!$B$4:$H$1167,2,0)))</f>
      </c>
      <c r="M48" s="220">
        <f>IF(ISERROR(VLOOKUP(K48,'KAYIT LİSTESİ'!$B$4:$H$1167,4,0)),"",(VLOOKUP(K48,'KAYIT LİSTESİ'!$B$4:$H$1167,4,0)))</f>
      </c>
      <c r="N48" s="251">
        <f>IF(ISERROR(VLOOKUP(K48,'KAYIT LİSTESİ'!$B$4:$H$1167,5,0)),"",(VLOOKUP(K48,'KAYIT LİSTESİ'!$B$4:$H$1167,5,0)))</f>
      </c>
      <c r="O48" s="251">
        <f>IF(ISERROR(VLOOKUP(K48,'KAYIT LİSTESİ'!$B$4:$H$1167,6,0)),"",(VLOOKUP(K48,'KAYIT LİSTESİ'!$B$4:$H$1167,6,0)))</f>
      </c>
      <c r="P48" s="221"/>
    </row>
    <row r="49" spans="1:16" ht="36.75" customHeight="1" hidden="1">
      <c r="A49" s="22">
        <v>2</v>
      </c>
      <c r="B49" s="23" t="s">
        <v>188</v>
      </c>
      <c r="C49" s="351">
        <f>IF(ISERROR(VLOOKUP(B49,'KAYIT LİSTESİ'!$B$4:$H$1167,2,0)),"",(VLOOKUP(B49,'KAYIT LİSTESİ'!$B$4:$H$1167,2,0)))</f>
      </c>
      <c r="D49" s="25">
        <f>IF(ISERROR(VLOOKUP(B49,'KAYIT LİSTESİ'!$B$4:$H$1167,4,0)),"",(VLOOKUP(B49,'KAYIT LİSTESİ'!$B$4:$H$1167,4,0)))</f>
      </c>
      <c r="E49" s="51">
        <f>IF(ISERROR(VLOOKUP(B49,'KAYIT LİSTESİ'!$B$4:$H$1167,5,0)),"",(VLOOKUP(B49,'KAYIT LİSTESİ'!$B$4:$H$1167,5,0)))</f>
      </c>
      <c r="F49" s="51">
        <f>IF(ISERROR(VLOOKUP(B49,'KAYIT LİSTESİ'!$B$4:$H$1167,6,0)),"",(VLOOKUP(B49,'KAYIT LİSTESİ'!$B$4:$H$1167,6,0)))</f>
      </c>
      <c r="G49" s="26"/>
      <c r="H49" s="250"/>
      <c r="J49" s="74">
        <v>12</v>
      </c>
      <c r="K49" s="218" t="s">
        <v>267</v>
      </c>
      <c r="L49" s="352">
        <f>IF(ISERROR(VLOOKUP(K49,'KAYIT LİSTESİ'!$B$4:$H$1167,2,0)),"",(VLOOKUP(K49,'KAYIT LİSTESİ'!$B$4:$H$1167,2,0)))</f>
      </c>
      <c r="M49" s="220">
        <f>IF(ISERROR(VLOOKUP(K49,'KAYIT LİSTESİ'!$B$4:$H$1167,4,0)),"",(VLOOKUP(K49,'KAYIT LİSTESİ'!$B$4:$H$1167,4,0)))</f>
      </c>
      <c r="N49" s="251">
        <f>IF(ISERROR(VLOOKUP(K49,'KAYIT LİSTESİ'!$B$4:$H$1167,5,0)),"",(VLOOKUP(K49,'KAYIT LİSTESİ'!$B$4:$H$1167,5,0)))</f>
      </c>
      <c r="O49" s="251">
        <f>IF(ISERROR(VLOOKUP(K49,'KAYIT LİSTESİ'!$B$4:$H$1167,6,0)),"",(VLOOKUP(K49,'KAYIT LİSTESİ'!$B$4:$H$1167,6,0)))</f>
      </c>
      <c r="P49" s="221"/>
    </row>
    <row r="50" spans="1:16" ht="36.75" customHeight="1" hidden="1">
      <c r="A50" s="22">
        <v>3</v>
      </c>
      <c r="B50" s="23" t="s">
        <v>189</v>
      </c>
      <c r="C50" s="351">
        <f>IF(ISERROR(VLOOKUP(B50,'KAYIT LİSTESİ'!$B$4:$H$1167,2,0)),"",(VLOOKUP(B50,'KAYIT LİSTESİ'!$B$4:$H$1167,2,0)))</f>
      </c>
      <c r="D50" s="25">
        <f>IF(ISERROR(VLOOKUP(B50,'KAYIT LİSTESİ'!$B$4:$H$1167,4,0)),"",(VLOOKUP(B50,'KAYIT LİSTESİ'!$B$4:$H$1167,4,0)))</f>
      </c>
      <c r="E50" s="51">
        <f>IF(ISERROR(VLOOKUP(B50,'KAYIT LİSTESİ'!$B$4:$H$1167,5,0)),"",(VLOOKUP(B50,'KAYIT LİSTESİ'!$B$4:$H$1167,5,0)))</f>
      </c>
      <c r="F50" s="51">
        <f>IF(ISERROR(VLOOKUP(B50,'KAYIT LİSTESİ'!$B$4:$H$1167,6,0)),"",(VLOOKUP(B50,'KAYIT LİSTESİ'!$B$4:$H$1167,6,0)))</f>
      </c>
      <c r="G50" s="26"/>
      <c r="H50" s="250"/>
      <c r="J50" s="74">
        <v>13</v>
      </c>
      <c r="K50" s="218" t="s">
        <v>268</v>
      </c>
      <c r="L50" s="352">
        <f>IF(ISERROR(VLOOKUP(K50,'KAYIT LİSTESİ'!$B$4:$H$1167,2,0)),"",(VLOOKUP(K50,'KAYIT LİSTESİ'!$B$4:$H$1167,2,0)))</f>
      </c>
      <c r="M50" s="220">
        <f>IF(ISERROR(VLOOKUP(K50,'KAYIT LİSTESİ'!$B$4:$H$1167,4,0)),"",(VLOOKUP(K50,'KAYIT LİSTESİ'!$B$4:$H$1167,4,0)))</f>
      </c>
      <c r="N50" s="251">
        <f>IF(ISERROR(VLOOKUP(K50,'KAYIT LİSTESİ'!$B$4:$H$1167,5,0)),"",(VLOOKUP(K50,'KAYIT LİSTESİ'!$B$4:$H$1167,5,0)))</f>
      </c>
      <c r="O50" s="251">
        <f>IF(ISERROR(VLOOKUP(K50,'KAYIT LİSTESİ'!$B$4:$H$1167,6,0)),"",(VLOOKUP(K50,'KAYIT LİSTESİ'!$B$4:$H$1167,6,0)))</f>
      </c>
      <c r="P50" s="221"/>
    </row>
    <row r="51" spans="1:16" ht="36.75" customHeight="1" hidden="1">
      <c r="A51" s="22">
        <v>4</v>
      </c>
      <c r="B51" s="23" t="s">
        <v>190</v>
      </c>
      <c r="C51" s="351">
        <f>IF(ISERROR(VLOOKUP(B51,'KAYIT LİSTESİ'!$B$4:$H$1167,2,0)),"",(VLOOKUP(B51,'KAYIT LİSTESİ'!$B$4:$H$1167,2,0)))</f>
      </c>
      <c r="D51" s="25">
        <f>IF(ISERROR(VLOOKUP(B51,'KAYIT LİSTESİ'!$B$4:$H$1167,4,0)),"",(VLOOKUP(B51,'KAYIT LİSTESİ'!$B$4:$H$1167,4,0)))</f>
      </c>
      <c r="E51" s="51">
        <f>IF(ISERROR(VLOOKUP(B51,'KAYIT LİSTESİ'!$B$4:$H$1167,5,0)),"",(VLOOKUP(B51,'KAYIT LİSTESİ'!$B$4:$H$1167,5,0)))</f>
      </c>
      <c r="F51" s="51">
        <f>IF(ISERROR(VLOOKUP(B51,'KAYIT LİSTESİ'!$B$4:$H$1167,6,0)),"",(VLOOKUP(B51,'KAYIT LİSTESİ'!$B$4:$H$1167,6,0)))</f>
      </c>
      <c r="G51" s="26"/>
      <c r="H51" s="250"/>
      <c r="J51" s="74">
        <v>14</v>
      </c>
      <c r="K51" s="218" t="s">
        <v>269</v>
      </c>
      <c r="L51" s="352">
        <f>IF(ISERROR(VLOOKUP(K51,'KAYIT LİSTESİ'!$B$4:$H$1167,2,0)),"",(VLOOKUP(K51,'KAYIT LİSTESİ'!$B$4:$H$1167,2,0)))</f>
      </c>
      <c r="M51" s="220">
        <f>IF(ISERROR(VLOOKUP(K51,'KAYIT LİSTESİ'!$B$4:$H$1167,4,0)),"",(VLOOKUP(K51,'KAYIT LİSTESİ'!$B$4:$H$1167,4,0)))</f>
      </c>
      <c r="N51" s="251">
        <f>IF(ISERROR(VLOOKUP(K51,'KAYIT LİSTESİ'!$B$4:$H$1167,5,0)),"",(VLOOKUP(K51,'KAYIT LİSTESİ'!$B$4:$H$1167,5,0)))</f>
      </c>
      <c r="O51" s="251">
        <f>IF(ISERROR(VLOOKUP(K51,'KAYIT LİSTESİ'!$B$4:$H$1167,6,0)),"",(VLOOKUP(K51,'KAYIT LİSTESİ'!$B$4:$H$1167,6,0)))</f>
      </c>
      <c r="P51" s="221"/>
    </row>
    <row r="52" spans="1:16" ht="36.75" customHeight="1" hidden="1">
      <c r="A52" s="22">
        <v>5</v>
      </c>
      <c r="B52" s="23" t="s">
        <v>191</v>
      </c>
      <c r="C52" s="351">
        <f>IF(ISERROR(VLOOKUP(B52,'KAYIT LİSTESİ'!$B$4:$H$1167,2,0)),"",(VLOOKUP(B52,'KAYIT LİSTESİ'!$B$4:$H$1167,2,0)))</f>
      </c>
      <c r="D52" s="25">
        <f>IF(ISERROR(VLOOKUP(B52,'KAYIT LİSTESİ'!$B$4:$H$1167,4,0)),"",(VLOOKUP(B52,'KAYIT LİSTESİ'!$B$4:$H$1167,4,0)))</f>
      </c>
      <c r="E52" s="51">
        <f>IF(ISERROR(VLOOKUP(B52,'KAYIT LİSTESİ'!$B$4:$H$1167,5,0)),"",(VLOOKUP(B52,'KAYIT LİSTESİ'!$B$4:$H$1167,5,0)))</f>
      </c>
      <c r="F52" s="51">
        <f>IF(ISERROR(VLOOKUP(B52,'KAYIT LİSTESİ'!$B$4:$H$1167,6,0)),"",(VLOOKUP(B52,'KAYIT LİSTESİ'!$B$4:$H$1167,6,0)))</f>
      </c>
      <c r="G52" s="26"/>
      <c r="H52" s="250"/>
      <c r="J52" s="74">
        <v>15</v>
      </c>
      <c r="K52" s="218" t="s">
        <v>270</v>
      </c>
      <c r="L52" s="352">
        <f>IF(ISERROR(VLOOKUP(K52,'KAYIT LİSTESİ'!$B$4:$H$1167,2,0)),"",(VLOOKUP(K52,'KAYIT LİSTESİ'!$B$4:$H$1167,2,0)))</f>
      </c>
      <c r="M52" s="220">
        <f>IF(ISERROR(VLOOKUP(K52,'KAYIT LİSTESİ'!$B$4:$H$1167,4,0)),"",(VLOOKUP(K52,'KAYIT LİSTESİ'!$B$4:$H$1167,4,0)))</f>
      </c>
      <c r="N52" s="251">
        <f>IF(ISERROR(VLOOKUP(K52,'KAYIT LİSTESİ'!$B$4:$H$1167,5,0)),"",(VLOOKUP(K52,'KAYIT LİSTESİ'!$B$4:$H$1167,5,0)))</f>
      </c>
      <c r="O52" s="251">
        <f>IF(ISERROR(VLOOKUP(K52,'KAYIT LİSTESİ'!$B$4:$H$1167,6,0)),"",(VLOOKUP(K52,'KAYIT LİSTESİ'!$B$4:$H$1167,6,0)))</f>
      </c>
      <c r="P52" s="221"/>
    </row>
    <row r="53" spans="1:16" ht="36.75" customHeight="1" hidden="1">
      <c r="A53" s="22">
        <v>6</v>
      </c>
      <c r="B53" s="23" t="s">
        <v>192</v>
      </c>
      <c r="C53" s="351">
        <f>IF(ISERROR(VLOOKUP(B53,'KAYIT LİSTESİ'!$B$4:$H$1167,2,0)),"",(VLOOKUP(B53,'KAYIT LİSTESİ'!$B$4:$H$1167,2,0)))</f>
      </c>
      <c r="D53" s="25">
        <f>IF(ISERROR(VLOOKUP(B53,'KAYIT LİSTESİ'!$B$4:$H$1167,4,0)),"",(VLOOKUP(B53,'KAYIT LİSTESİ'!$B$4:$H$1167,4,0)))</f>
      </c>
      <c r="E53" s="51">
        <f>IF(ISERROR(VLOOKUP(B53,'KAYIT LİSTESİ'!$B$4:$H$1167,5,0)),"",(VLOOKUP(B53,'KAYIT LİSTESİ'!$B$4:$H$1167,5,0)))</f>
      </c>
      <c r="F53" s="51">
        <f>IF(ISERROR(VLOOKUP(B53,'KAYIT LİSTESİ'!$B$4:$H$1167,6,0)),"",(VLOOKUP(B53,'KAYIT LİSTESİ'!$B$4:$H$1167,6,0)))</f>
      </c>
      <c r="G53" s="26"/>
      <c r="H53" s="250"/>
      <c r="J53" s="74">
        <v>16</v>
      </c>
      <c r="K53" s="218" t="s">
        <v>271</v>
      </c>
      <c r="L53" s="352">
        <f>IF(ISERROR(VLOOKUP(K53,'KAYIT LİSTESİ'!$B$4:$H$1167,2,0)),"",(VLOOKUP(K53,'KAYIT LİSTESİ'!$B$4:$H$1167,2,0)))</f>
      </c>
      <c r="M53" s="220">
        <f>IF(ISERROR(VLOOKUP(K53,'KAYIT LİSTESİ'!$B$4:$H$1167,4,0)),"",(VLOOKUP(K53,'KAYIT LİSTESİ'!$B$4:$H$1167,4,0)))</f>
      </c>
      <c r="N53" s="251">
        <f>IF(ISERROR(VLOOKUP(K53,'KAYIT LİSTESİ'!$B$4:$H$1167,5,0)),"",(VLOOKUP(K53,'KAYIT LİSTESİ'!$B$4:$H$1167,5,0)))</f>
      </c>
      <c r="O53" s="251">
        <f>IF(ISERROR(VLOOKUP(K53,'KAYIT LİSTESİ'!$B$4:$H$1167,6,0)),"",(VLOOKUP(K53,'KAYIT LİSTESİ'!$B$4:$H$1167,6,0)))</f>
      </c>
      <c r="P53" s="221"/>
    </row>
    <row r="54" spans="1:16" ht="36.75" customHeight="1" hidden="1">
      <c r="A54" s="22">
        <v>7</v>
      </c>
      <c r="B54" s="23" t="s">
        <v>193</v>
      </c>
      <c r="C54" s="351">
        <f>IF(ISERROR(VLOOKUP(B54,'KAYIT LİSTESİ'!$B$4:$H$1167,2,0)),"",(VLOOKUP(B54,'KAYIT LİSTESİ'!$B$4:$H$1167,2,0)))</f>
      </c>
      <c r="D54" s="25">
        <f>IF(ISERROR(VLOOKUP(B54,'KAYIT LİSTESİ'!$B$4:$H$1167,4,0)),"",(VLOOKUP(B54,'KAYIT LİSTESİ'!$B$4:$H$1167,4,0)))</f>
      </c>
      <c r="E54" s="51">
        <f>IF(ISERROR(VLOOKUP(B54,'KAYIT LİSTESİ'!$B$4:$H$1167,5,0)),"",(VLOOKUP(B54,'KAYIT LİSTESİ'!$B$4:$H$1167,5,0)))</f>
      </c>
      <c r="F54" s="51">
        <f>IF(ISERROR(VLOOKUP(B54,'KAYIT LİSTESİ'!$B$4:$H$1167,6,0)),"",(VLOOKUP(B54,'KAYIT LİSTESİ'!$B$4:$H$1167,6,0)))</f>
      </c>
      <c r="G54" s="26"/>
      <c r="H54" s="250"/>
      <c r="J54" s="74">
        <v>17</v>
      </c>
      <c r="K54" s="218" t="s">
        <v>272</v>
      </c>
      <c r="L54" s="352">
        <f>IF(ISERROR(VLOOKUP(K54,'KAYIT LİSTESİ'!$B$4:$H$1167,2,0)),"",(VLOOKUP(K54,'KAYIT LİSTESİ'!$B$4:$H$1167,2,0)))</f>
      </c>
      <c r="M54" s="220">
        <f>IF(ISERROR(VLOOKUP(K54,'KAYIT LİSTESİ'!$B$4:$H$1167,4,0)),"",(VLOOKUP(K54,'KAYIT LİSTESİ'!$B$4:$H$1167,4,0)))</f>
      </c>
      <c r="N54" s="251">
        <f>IF(ISERROR(VLOOKUP(K54,'KAYIT LİSTESİ'!$B$4:$H$1167,5,0)),"",(VLOOKUP(K54,'KAYIT LİSTESİ'!$B$4:$H$1167,5,0)))</f>
      </c>
      <c r="O54" s="251">
        <f>IF(ISERROR(VLOOKUP(K54,'KAYIT LİSTESİ'!$B$4:$H$1167,6,0)),"",(VLOOKUP(K54,'KAYIT LİSTESİ'!$B$4:$H$1167,6,0)))</f>
      </c>
      <c r="P54" s="221"/>
    </row>
    <row r="55" spans="1:16" ht="36.75" customHeight="1" hidden="1">
      <c r="A55" s="22">
        <v>8</v>
      </c>
      <c r="B55" s="23" t="s">
        <v>194</v>
      </c>
      <c r="C55" s="351">
        <f>IF(ISERROR(VLOOKUP(B55,'KAYIT LİSTESİ'!$B$4:$H$1167,2,0)),"",(VLOOKUP(B55,'KAYIT LİSTESİ'!$B$4:$H$1167,2,0)))</f>
      </c>
      <c r="D55" s="25">
        <f>IF(ISERROR(VLOOKUP(B55,'KAYIT LİSTESİ'!$B$4:$H$1167,4,0)),"",(VLOOKUP(B55,'KAYIT LİSTESİ'!$B$4:$H$1167,4,0)))</f>
      </c>
      <c r="E55" s="51">
        <f>IF(ISERROR(VLOOKUP(B55,'KAYIT LİSTESİ'!$B$4:$H$1167,5,0)),"",(VLOOKUP(B55,'KAYIT LİSTESİ'!$B$4:$H$1167,5,0)))</f>
      </c>
      <c r="F55" s="51">
        <f>IF(ISERROR(VLOOKUP(B55,'KAYIT LİSTESİ'!$B$4:$H$1167,6,0)),"",(VLOOKUP(B55,'KAYIT LİSTESİ'!$B$4:$H$1167,6,0)))</f>
      </c>
      <c r="G55" s="26"/>
      <c r="H55" s="250"/>
      <c r="J55" s="74">
        <v>18</v>
      </c>
      <c r="K55" s="218" t="s">
        <v>273</v>
      </c>
      <c r="L55" s="352">
        <f>IF(ISERROR(VLOOKUP(K55,'KAYIT LİSTESİ'!$B$4:$H$1167,2,0)),"",(VLOOKUP(K55,'KAYIT LİSTESİ'!$B$4:$H$1167,2,0)))</f>
      </c>
      <c r="M55" s="220">
        <f>IF(ISERROR(VLOOKUP(K55,'KAYIT LİSTESİ'!$B$4:$H$1167,4,0)),"",(VLOOKUP(K55,'KAYIT LİSTESİ'!$B$4:$H$1167,4,0)))</f>
      </c>
      <c r="N55" s="251">
        <f>IF(ISERROR(VLOOKUP(K55,'KAYIT LİSTESİ'!$B$4:$H$1167,5,0)),"",(VLOOKUP(K55,'KAYIT LİSTESİ'!$B$4:$H$1167,5,0)))</f>
      </c>
      <c r="O55" s="251">
        <f>IF(ISERROR(VLOOKUP(K55,'KAYIT LİSTESİ'!$B$4:$H$1167,6,0)),"",(VLOOKUP(K55,'KAYIT LİSTESİ'!$B$4:$H$1167,6,0)))</f>
      </c>
      <c r="P55" s="221"/>
    </row>
    <row r="56" spans="1:16" ht="36.75" customHeight="1" hidden="1">
      <c r="A56" s="477" t="s">
        <v>18</v>
      </c>
      <c r="B56" s="478"/>
      <c r="C56" s="478"/>
      <c r="D56" s="478"/>
      <c r="E56" s="478"/>
      <c r="F56" s="478"/>
      <c r="G56" s="478"/>
      <c r="H56" s="248"/>
      <c r="J56" s="74">
        <v>19</v>
      </c>
      <c r="K56" s="218" t="s">
        <v>274</v>
      </c>
      <c r="L56" s="352">
        <f>IF(ISERROR(VLOOKUP(K56,'KAYIT LİSTESİ'!$B$4:$H$1167,2,0)),"",(VLOOKUP(K56,'KAYIT LİSTESİ'!$B$4:$H$1167,2,0)))</f>
      </c>
      <c r="M56" s="220">
        <f>IF(ISERROR(VLOOKUP(K56,'KAYIT LİSTESİ'!$B$4:$H$1167,4,0)),"",(VLOOKUP(K56,'KAYIT LİSTESİ'!$B$4:$H$1167,4,0)))</f>
      </c>
      <c r="N56" s="251">
        <f>IF(ISERROR(VLOOKUP(K56,'KAYIT LİSTESİ'!$B$4:$H$1167,5,0)),"",(VLOOKUP(K56,'KAYIT LİSTESİ'!$B$4:$H$1167,5,0)))</f>
      </c>
      <c r="O56" s="251">
        <f>IF(ISERROR(VLOOKUP(K56,'KAYIT LİSTESİ'!$B$4:$H$1167,6,0)),"",(VLOOKUP(K56,'KAYIT LİSTESİ'!$B$4:$H$1167,6,0)))</f>
      </c>
      <c r="P56" s="221"/>
    </row>
    <row r="57" spans="1:16" ht="36.75" customHeight="1" hidden="1">
      <c r="A57" s="206" t="s">
        <v>12</v>
      </c>
      <c r="B57" s="206" t="s">
        <v>63</v>
      </c>
      <c r="C57" s="206" t="s">
        <v>62</v>
      </c>
      <c r="D57" s="207" t="s">
        <v>13</v>
      </c>
      <c r="E57" s="208" t="s">
        <v>14</v>
      </c>
      <c r="F57" s="208" t="s">
        <v>444</v>
      </c>
      <c r="G57" s="206" t="s">
        <v>132</v>
      </c>
      <c r="H57" s="249"/>
      <c r="J57" s="74">
        <v>20</v>
      </c>
      <c r="K57" s="218" t="s">
        <v>275</v>
      </c>
      <c r="L57" s="352">
        <f>IF(ISERROR(VLOOKUP(K57,'KAYIT LİSTESİ'!$B$4:$H$1167,2,0)),"",(VLOOKUP(K57,'KAYIT LİSTESİ'!$B$4:$H$1167,2,0)))</f>
      </c>
      <c r="M57" s="220">
        <f>IF(ISERROR(VLOOKUP(K57,'KAYIT LİSTESİ'!$B$4:$H$1167,4,0)),"",(VLOOKUP(K57,'KAYIT LİSTESİ'!$B$4:$H$1167,4,0)))</f>
      </c>
      <c r="N57" s="251">
        <f>IF(ISERROR(VLOOKUP(K57,'KAYIT LİSTESİ'!$B$4:$H$1167,5,0)),"",(VLOOKUP(K57,'KAYIT LİSTESİ'!$B$4:$H$1167,5,0)))</f>
      </c>
      <c r="O57" s="251">
        <f>IF(ISERROR(VLOOKUP(K57,'KAYIT LİSTESİ'!$B$4:$H$1167,6,0)),"",(VLOOKUP(K57,'KAYIT LİSTESİ'!$B$4:$H$1167,6,0)))</f>
      </c>
      <c r="P57" s="221"/>
    </row>
    <row r="58" spans="1:16" ht="36.75" customHeight="1" hidden="1">
      <c r="A58" s="22">
        <v>1</v>
      </c>
      <c r="B58" s="23" t="s">
        <v>195</v>
      </c>
      <c r="C58" s="351">
        <f>IF(ISERROR(VLOOKUP(B58,'KAYIT LİSTESİ'!$B$4:$H$1167,2,0)),"",(VLOOKUP(B58,'KAYIT LİSTESİ'!$B$4:$H$1167,2,0)))</f>
      </c>
      <c r="D58" s="25">
        <f>IF(ISERROR(VLOOKUP(B58,'KAYIT LİSTESİ'!$B$4:$H$1167,4,0)),"",(VLOOKUP(B58,'KAYIT LİSTESİ'!$B$4:$H$1167,4,0)))</f>
      </c>
      <c r="E58" s="51">
        <f>IF(ISERROR(VLOOKUP(B58,'KAYIT LİSTESİ'!$B$4:$H$1167,5,0)),"",(VLOOKUP(B58,'KAYIT LİSTESİ'!$B$4:$H$1167,5,0)))</f>
      </c>
      <c r="F58" s="51">
        <f>IF(ISERROR(VLOOKUP(B58,'KAYIT LİSTESİ'!$B$4:$H$1167,6,0)),"",(VLOOKUP(B58,'KAYIT LİSTESİ'!$B$4:$H$1167,6,0)))</f>
      </c>
      <c r="G58" s="26"/>
      <c r="H58" s="250"/>
      <c r="J58" s="74">
        <v>21</v>
      </c>
      <c r="K58" s="218" t="s">
        <v>276</v>
      </c>
      <c r="L58" s="352">
        <f>IF(ISERROR(VLOOKUP(K58,'KAYIT LİSTESİ'!$B$4:$H$1167,2,0)),"",(VLOOKUP(K58,'KAYIT LİSTESİ'!$B$4:$H$1167,2,0)))</f>
      </c>
      <c r="M58" s="220">
        <f>IF(ISERROR(VLOOKUP(K58,'KAYIT LİSTESİ'!$B$4:$H$1167,4,0)),"",(VLOOKUP(K58,'KAYIT LİSTESİ'!$B$4:$H$1167,4,0)))</f>
      </c>
      <c r="N58" s="251">
        <f>IF(ISERROR(VLOOKUP(K58,'KAYIT LİSTESİ'!$B$4:$H$1167,5,0)),"",(VLOOKUP(K58,'KAYIT LİSTESİ'!$B$4:$H$1167,5,0)))</f>
      </c>
      <c r="O58" s="251">
        <f>IF(ISERROR(VLOOKUP(K58,'KAYIT LİSTESİ'!$B$4:$H$1167,6,0)),"",(VLOOKUP(K58,'KAYIT LİSTESİ'!$B$4:$H$1167,6,0)))</f>
      </c>
      <c r="P58" s="221"/>
    </row>
    <row r="59" spans="1:16" ht="36.75" customHeight="1" hidden="1">
      <c r="A59" s="22">
        <v>2</v>
      </c>
      <c r="B59" s="23" t="s">
        <v>196</v>
      </c>
      <c r="C59" s="351">
        <f>IF(ISERROR(VLOOKUP(B59,'KAYIT LİSTESİ'!$B$4:$H$1167,2,0)),"",(VLOOKUP(B59,'KAYIT LİSTESİ'!$B$4:$H$1167,2,0)))</f>
      </c>
      <c r="D59" s="25">
        <f>IF(ISERROR(VLOOKUP(B59,'KAYIT LİSTESİ'!$B$4:$H$1167,4,0)),"",(VLOOKUP(B59,'KAYIT LİSTESİ'!$B$4:$H$1167,4,0)))</f>
      </c>
      <c r="E59" s="51">
        <f>IF(ISERROR(VLOOKUP(B59,'KAYIT LİSTESİ'!$B$4:$H$1167,5,0)),"",(VLOOKUP(B59,'KAYIT LİSTESİ'!$B$4:$H$1167,5,0)))</f>
      </c>
      <c r="F59" s="51">
        <f>IF(ISERROR(VLOOKUP(B59,'KAYIT LİSTESİ'!$B$4:$H$1167,6,0)),"",(VLOOKUP(B59,'KAYIT LİSTESİ'!$B$4:$H$1167,6,0)))</f>
      </c>
      <c r="G59" s="26"/>
      <c r="H59" s="250"/>
      <c r="J59" s="74">
        <v>22</v>
      </c>
      <c r="K59" s="218" t="s">
        <v>277</v>
      </c>
      <c r="L59" s="352">
        <f>IF(ISERROR(VLOOKUP(K59,'KAYIT LİSTESİ'!$B$4:$H$1167,2,0)),"",(VLOOKUP(K59,'KAYIT LİSTESİ'!$B$4:$H$1167,2,0)))</f>
      </c>
      <c r="M59" s="220">
        <f>IF(ISERROR(VLOOKUP(K59,'KAYIT LİSTESİ'!$B$4:$H$1167,4,0)),"",(VLOOKUP(K59,'KAYIT LİSTESİ'!$B$4:$H$1167,4,0)))</f>
      </c>
      <c r="N59" s="251">
        <f>IF(ISERROR(VLOOKUP(K59,'KAYIT LİSTESİ'!$B$4:$H$1167,5,0)),"",(VLOOKUP(K59,'KAYIT LİSTESİ'!$B$4:$H$1167,5,0)))</f>
      </c>
      <c r="O59" s="251">
        <f>IF(ISERROR(VLOOKUP(K59,'KAYIT LİSTESİ'!$B$4:$H$1167,6,0)),"",(VLOOKUP(K59,'KAYIT LİSTESİ'!$B$4:$H$1167,6,0)))</f>
      </c>
      <c r="P59" s="221"/>
    </row>
    <row r="60" spans="1:16" ht="36.75" customHeight="1" hidden="1">
      <c r="A60" s="22">
        <v>3</v>
      </c>
      <c r="B60" s="23" t="s">
        <v>197</v>
      </c>
      <c r="C60" s="351">
        <f>IF(ISERROR(VLOOKUP(B60,'KAYIT LİSTESİ'!$B$4:$H$1167,2,0)),"",(VLOOKUP(B60,'KAYIT LİSTESİ'!$B$4:$H$1167,2,0)))</f>
      </c>
      <c r="D60" s="25">
        <f>IF(ISERROR(VLOOKUP(B60,'KAYIT LİSTESİ'!$B$4:$H$1167,4,0)),"",(VLOOKUP(B60,'KAYIT LİSTESİ'!$B$4:$H$1167,4,0)))</f>
      </c>
      <c r="E60" s="51">
        <f>IF(ISERROR(VLOOKUP(B60,'KAYIT LİSTESİ'!$B$4:$H$1167,5,0)),"",(VLOOKUP(B60,'KAYIT LİSTESİ'!$B$4:$H$1167,5,0)))</f>
      </c>
      <c r="F60" s="51">
        <f>IF(ISERROR(VLOOKUP(B60,'KAYIT LİSTESİ'!$B$4:$H$1167,6,0)),"",(VLOOKUP(B60,'KAYIT LİSTESİ'!$B$4:$H$1167,6,0)))</f>
      </c>
      <c r="G60" s="26"/>
      <c r="H60" s="250"/>
      <c r="J60" s="74">
        <v>23</v>
      </c>
      <c r="K60" s="218" t="s">
        <v>278</v>
      </c>
      <c r="L60" s="352">
        <f>IF(ISERROR(VLOOKUP(K60,'KAYIT LİSTESİ'!$B$4:$H$1167,2,0)),"",(VLOOKUP(K60,'KAYIT LİSTESİ'!$B$4:$H$1167,2,0)))</f>
      </c>
      <c r="M60" s="220">
        <f>IF(ISERROR(VLOOKUP(K60,'KAYIT LİSTESİ'!$B$4:$H$1167,4,0)),"",(VLOOKUP(K60,'KAYIT LİSTESİ'!$B$4:$H$1167,4,0)))</f>
      </c>
      <c r="N60" s="251">
        <f>IF(ISERROR(VLOOKUP(K60,'KAYIT LİSTESİ'!$B$4:$H$1167,5,0)),"",(VLOOKUP(K60,'KAYIT LİSTESİ'!$B$4:$H$1167,5,0)))</f>
      </c>
      <c r="O60" s="251">
        <f>IF(ISERROR(VLOOKUP(K60,'KAYIT LİSTESİ'!$B$4:$H$1167,6,0)),"",(VLOOKUP(K60,'KAYIT LİSTESİ'!$B$4:$H$1167,6,0)))</f>
      </c>
      <c r="P60" s="221"/>
    </row>
    <row r="61" spans="1:16" ht="36.75" customHeight="1" hidden="1">
      <c r="A61" s="22">
        <v>4</v>
      </c>
      <c r="B61" s="23" t="s">
        <v>198</v>
      </c>
      <c r="C61" s="351">
        <f>IF(ISERROR(VLOOKUP(B61,'KAYIT LİSTESİ'!$B$4:$H$1167,2,0)),"",(VLOOKUP(B61,'KAYIT LİSTESİ'!$B$4:$H$1167,2,0)))</f>
      </c>
      <c r="D61" s="25">
        <f>IF(ISERROR(VLOOKUP(B61,'KAYIT LİSTESİ'!$B$4:$H$1167,4,0)),"",(VLOOKUP(B61,'KAYIT LİSTESİ'!$B$4:$H$1167,4,0)))</f>
      </c>
      <c r="E61" s="51">
        <f>IF(ISERROR(VLOOKUP(B61,'KAYIT LİSTESİ'!$B$4:$H$1167,5,0)),"",(VLOOKUP(B61,'KAYIT LİSTESİ'!$B$4:$H$1167,5,0)))</f>
      </c>
      <c r="F61" s="51">
        <f>IF(ISERROR(VLOOKUP(B61,'KAYIT LİSTESİ'!$B$4:$H$1167,6,0)),"",(VLOOKUP(B61,'KAYIT LİSTESİ'!$B$4:$H$1167,6,0)))</f>
      </c>
      <c r="G61" s="26"/>
      <c r="H61" s="250"/>
      <c r="J61" s="74">
        <v>24</v>
      </c>
      <c r="K61" s="218" t="s">
        <v>279</v>
      </c>
      <c r="L61" s="352">
        <f>IF(ISERROR(VLOOKUP(K61,'KAYIT LİSTESİ'!$B$4:$H$1167,2,0)),"",(VLOOKUP(K61,'KAYIT LİSTESİ'!$B$4:$H$1167,2,0)))</f>
      </c>
      <c r="M61" s="220">
        <f>IF(ISERROR(VLOOKUP(K61,'KAYIT LİSTESİ'!$B$4:$H$1167,4,0)),"",(VLOOKUP(K61,'KAYIT LİSTESİ'!$B$4:$H$1167,4,0)))</f>
      </c>
      <c r="N61" s="251">
        <f>IF(ISERROR(VLOOKUP(K61,'KAYIT LİSTESİ'!$B$4:$H$1167,5,0)),"",(VLOOKUP(K61,'KAYIT LİSTESİ'!$B$4:$H$1167,5,0)))</f>
      </c>
      <c r="O61" s="251">
        <f>IF(ISERROR(VLOOKUP(K61,'KAYIT LİSTESİ'!$B$4:$H$1167,6,0)),"",(VLOOKUP(K61,'KAYIT LİSTESİ'!$B$4:$H$1167,6,0)))</f>
      </c>
      <c r="P61" s="221"/>
    </row>
    <row r="62" spans="1:16" ht="36.75" customHeight="1" hidden="1">
      <c r="A62" s="22">
        <v>5</v>
      </c>
      <c r="B62" s="23" t="s">
        <v>199</v>
      </c>
      <c r="C62" s="351">
        <f>IF(ISERROR(VLOOKUP(B62,'KAYIT LİSTESİ'!$B$4:$H$1167,2,0)),"",(VLOOKUP(B62,'KAYIT LİSTESİ'!$B$4:$H$1167,2,0)))</f>
      </c>
      <c r="D62" s="25">
        <f>IF(ISERROR(VLOOKUP(B62,'KAYIT LİSTESİ'!$B$4:$H$1167,4,0)),"",(VLOOKUP(B62,'KAYIT LİSTESİ'!$B$4:$H$1167,4,0)))</f>
      </c>
      <c r="E62" s="51">
        <f>IF(ISERROR(VLOOKUP(B62,'KAYIT LİSTESİ'!$B$4:$H$1167,5,0)),"",(VLOOKUP(B62,'KAYIT LİSTESİ'!$B$4:$H$1167,5,0)))</f>
      </c>
      <c r="F62" s="51">
        <f>IF(ISERROR(VLOOKUP(B62,'KAYIT LİSTESİ'!$B$4:$H$1167,6,0)),"",(VLOOKUP(B62,'KAYIT LİSTESİ'!$B$4:$H$1167,6,0)))</f>
      </c>
      <c r="G62" s="26"/>
      <c r="H62" s="250"/>
      <c r="J62" s="74">
        <v>25</v>
      </c>
      <c r="K62" s="218" t="s">
        <v>280</v>
      </c>
      <c r="L62" s="352">
        <f>IF(ISERROR(VLOOKUP(K62,'KAYIT LİSTESİ'!$B$4:$H$1167,2,0)),"",(VLOOKUP(K62,'KAYIT LİSTESİ'!$B$4:$H$1167,2,0)))</f>
      </c>
      <c r="M62" s="220">
        <f>IF(ISERROR(VLOOKUP(K62,'KAYIT LİSTESİ'!$B$4:$H$1167,4,0)),"",(VLOOKUP(K62,'KAYIT LİSTESİ'!$B$4:$H$1167,4,0)))</f>
      </c>
      <c r="N62" s="251">
        <f>IF(ISERROR(VLOOKUP(K62,'KAYIT LİSTESİ'!$B$4:$H$1167,5,0)),"",(VLOOKUP(K62,'KAYIT LİSTESİ'!$B$4:$H$1167,5,0)))</f>
      </c>
      <c r="O62" s="251">
        <f>IF(ISERROR(VLOOKUP(K62,'KAYIT LİSTESİ'!$B$4:$H$1167,6,0)),"",(VLOOKUP(K62,'KAYIT LİSTESİ'!$B$4:$H$1167,6,0)))</f>
      </c>
      <c r="P62" s="221"/>
    </row>
    <row r="63" spans="1:16" ht="36.75" customHeight="1">
      <c r="A63" s="22"/>
      <c r="B63" s="23" t="s">
        <v>200</v>
      </c>
      <c r="C63" s="351">
        <f>IF(ISERROR(VLOOKUP(B63,'KAYIT LİSTESİ'!$B$4:$H$1167,2,0)),"",(VLOOKUP(B63,'KAYIT LİSTESİ'!$B$4:$H$1167,2,0)))</f>
      </c>
      <c r="D63" s="25">
        <f>IF(ISERROR(VLOOKUP(B63,'KAYIT LİSTESİ'!$B$4:$H$1167,4,0)),"",(VLOOKUP(B63,'KAYIT LİSTESİ'!$B$4:$H$1167,4,0)))</f>
      </c>
      <c r="E63" s="51">
        <f>IF(ISERROR(VLOOKUP(B63,'KAYIT LİSTESİ'!$B$4:$H$1167,5,0)),"",(VLOOKUP(B63,'KAYIT LİSTESİ'!$B$4:$H$1167,5,0)))</f>
      </c>
      <c r="F63" s="51">
        <f>IF(ISERROR(VLOOKUP(B63,'KAYIT LİSTESİ'!$B$4:$H$1167,6,0)),"",(VLOOKUP(B63,'KAYIT LİSTESİ'!$B$4:$H$1167,6,0)))</f>
      </c>
      <c r="G63" s="26"/>
      <c r="H63" s="250"/>
      <c r="J63" s="480" t="s">
        <v>214</v>
      </c>
      <c r="K63" s="480"/>
      <c r="L63" s="480"/>
      <c r="M63" s="480"/>
      <c r="N63" s="480"/>
      <c r="O63" s="480"/>
      <c r="P63" s="480"/>
    </row>
    <row r="64" spans="1:16" ht="24" customHeight="1">
      <c r="A64" s="22"/>
      <c r="B64" s="23" t="s">
        <v>201</v>
      </c>
      <c r="C64" s="351">
        <f>IF(ISERROR(VLOOKUP(B64,'KAYIT LİSTESİ'!$B$4:$H$1167,2,0)),"",(VLOOKUP(B64,'KAYIT LİSTESİ'!$B$4:$H$1167,2,0)))</f>
      </c>
      <c r="D64" s="25">
        <f>IF(ISERROR(VLOOKUP(B64,'KAYIT LİSTESİ'!$B$4:$H$1167,4,0)),"",(VLOOKUP(B64,'KAYIT LİSTESİ'!$B$4:$H$1167,4,0)))</f>
      </c>
      <c r="E64" s="51">
        <f>IF(ISERROR(VLOOKUP(B64,'KAYIT LİSTESİ'!$B$4:$H$1167,5,0)),"",(VLOOKUP(B64,'KAYIT LİSTESİ'!$B$4:$H$1167,5,0)))</f>
      </c>
      <c r="F64" s="51">
        <f>IF(ISERROR(VLOOKUP(B64,'KAYIT LİSTESİ'!$B$4:$H$1167,6,0)),"",(VLOOKUP(B64,'KAYIT LİSTESİ'!$B$4:$H$1167,6,0)))</f>
      </c>
      <c r="G64" s="26"/>
      <c r="H64" s="250"/>
      <c r="J64" s="474" t="s">
        <v>6</v>
      </c>
      <c r="K64" s="481"/>
      <c r="L64" s="474" t="s">
        <v>61</v>
      </c>
      <c r="M64" s="474" t="s">
        <v>21</v>
      </c>
      <c r="N64" s="474" t="s">
        <v>7</v>
      </c>
      <c r="O64" s="474" t="s">
        <v>444</v>
      </c>
      <c r="P64" s="474" t="s">
        <v>132</v>
      </c>
    </row>
    <row r="65" spans="1:16" ht="24" customHeight="1">
      <c r="A65" s="22"/>
      <c r="B65" s="23" t="s">
        <v>202</v>
      </c>
      <c r="C65" s="351">
        <f>IF(ISERROR(VLOOKUP(B65,'KAYIT LİSTESİ'!$B$4:$H$1167,2,0)),"",(VLOOKUP(B65,'KAYIT LİSTESİ'!$B$4:$H$1167,2,0)))</f>
      </c>
      <c r="D65" s="25">
        <f>IF(ISERROR(VLOOKUP(B65,'KAYIT LİSTESİ'!$B$4:$H$1167,4,0)),"",(VLOOKUP(B65,'KAYIT LİSTESİ'!$B$4:$H$1167,4,0)))</f>
      </c>
      <c r="E65" s="51">
        <f>IF(ISERROR(VLOOKUP(B65,'KAYIT LİSTESİ'!$B$4:$H$1167,5,0)),"",(VLOOKUP(B65,'KAYIT LİSTESİ'!$B$4:$H$1167,5,0)))</f>
      </c>
      <c r="F65" s="51">
        <f>IF(ISERROR(VLOOKUP(B65,'KAYIT LİSTESİ'!$B$4:$H$1167,6,0)),"",(VLOOKUP(B65,'KAYIT LİSTESİ'!$B$4:$H$1167,6,0)))</f>
      </c>
      <c r="G65" s="26"/>
      <c r="H65" s="250"/>
      <c r="J65" s="475"/>
      <c r="K65" s="481"/>
      <c r="L65" s="475"/>
      <c r="M65" s="475"/>
      <c r="N65" s="475"/>
      <c r="O65" s="475"/>
      <c r="P65" s="475"/>
    </row>
    <row r="66" spans="1:16" ht="36.75" customHeight="1">
      <c r="A66" s="479" t="s">
        <v>213</v>
      </c>
      <c r="B66" s="479"/>
      <c r="C66" s="479"/>
      <c r="D66" s="479"/>
      <c r="E66" s="479"/>
      <c r="F66" s="479"/>
      <c r="G66" s="479"/>
      <c r="H66" s="248"/>
      <c r="J66" s="99">
        <v>1</v>
      </c>
      <c r="K66" s="100" t="s">
        <v>215</v>
      </c>
      <c r="L66" s="331">
        <f>IF(ISERROR(VLOOKUP(K66,'KAYIT LİSTESİ'!$B$4:$H$1167,2,0)),"",(VLOOKUP(K66,'KAYIT LİSTESİ'!$B$4:$H$1167,2,0)))</f>
        <v>98</v>
      </c>
      <c r="M66" s="101">
        <f>IF(ISERROR(VLOOKUP(K66,'KAYIT LİSTESİ'!$B$4:$H$1167,4,0)),"",(VLOOKUP(K66,'KAYIT LİSTESİ'!$B$4:$H$1167,4,0)))</f>
        <v>35325</v>
      </c>
      <c r="N66" s="186" t="str">
        <f>IF(ISERROR(VLOOKUP(K66,'KAYIT LİSTESİ'!$B$4:$H$1167,5,0)),"",(VLOOKUP(K66,'KAYIT LİSTESİ'!$B$4:$H$1167,5,0)))</f>
        <v>BETÜL DURAN</v>
      </c>
      <c r="O66" s="186" t="str">
        <f>IF(ISERROR(VLOOKUP(K66,'KAYIT LİSTESİ'!$B$4:$H$1167,6,0)),"",(VLOOKUP(K66,'KAYIT LİSTESİ'!$B$4:$H$1167,6,0)))</f>
        <v>TOKAT-GENÇLİK SPOR</v>
      </c>
      <c r="P66" s="221"/>
    </row>
    <row r="67" spans="1:16" ht="36.75" customHeight="1">
      <c r="A67" s="477" t="s">
        <v>16</v>
      </c>
      <c r="B67" s="478"/>
      <c r="C67" s="478"/>
      <c r="D67" s="478"/>
      <c r="E67" s="478"/>
      <c r="F67" s="478"/>
      <c r="G67" s="478"/>
      <c r="H67" s="249"/>
      <c r="J67" s="99">
        <v>2</v>
      </c>
      <c r="K67" s="100" t="s">
        <v>216</v>
      </c>
      <c r="L67" s="331">
        <f>IF(ISERROR(VLOOKUP(K67,'KAYIT LİSTESİ'!$B$4:$H$1167,2,0)),"",(VLOOKUP(K67,'KAYIT LİSTESİ'!$B$4:$H$1167,2,0)))</f>
        <v>95</v>
      </c>
      <c r="M67" s="101">
        <f>IF(ISERROR(VLOOKUP(K67,'KAYIT LİSTESİ'!$B$4:$H$1167,4,0)),"",(VLOOKUP(K67,'KAYIT LİSTESİ'!$B$4:$H$1167,4,0)))</f>
        <v>35065</v>
      </c>
      <c r="N67" s="186" t="str">
        <f>IF(ISERROR(VLOOKUP(K67,'KAYIT LİSTESİ'!$B$4:$H$1167,5,0)),"",(VLOOKUP(K67,'KAYIT LİSTESİ'!$B$4:$H$1167,5,0)))</f>
        <v>SERPİL TAŞ</v>
      </c>
      <c r="O67" s="186" t="str">
        <f>IF(ISERROR(VLOOKUP(K67,'KAYIT LİSTESİ'!$B$4:$H$1167,6,0)),"",(VLOOKUP(K67,'KAYIT LİSTESİ'!$B$4:$H$1167,6,0)))</f>
        <v>İSTANBUL-SULTANBEYLİ MEVLANA İ.Ö.O.SPOR</v>
      </c>
      <c r="P67" s="221"/>
    </row>
    <row r="68" spans="1:16" ht="36.75" customHeight="1">
      <c r="A68" s="206" t="s">
        <v>12</v>
      </c>
      <c r="B68" s="206" t="s">
        <v>63</v>
      </c>
      <c r="C68" s="206" t="s">
        <v>62</v>
      </c>
      <c r="D68" s="207" t="s">
        <v>13</v>
      </c>
      <c r="E68" s="208" t="s">
        <v>14</v>
      </c>
      <c r="F68" s="208" t="s">
        <v>444</v>
      </c>
      <c r="G68" s="209" t="s">
        <v>132</v>
      </c>
      <c r="H68" s="250"/>
      <c r="J68" s="99">
        <v>3</v>
      </c>
      <c r="K68" s="100" t="s">
        <v>217</v>
      </c>
      <c r="L68" s="331">
        <f>IF(ISERROR(VLOOKUP(K68,'KAYIT LİSTESİ'!$B$4:$H$1167,2,0)),"",(VLOOKUP(K68,'KAYIT LİSTESİ'!$B$4:$H$1167,2,0)))</f>
        <v>77</v>
      </c>
      <c r="M68" s="101">
        <f>IF(ISERROR(VLOOKUP(K68,'KAYIT LİSTESİ'!$B$4:$H$1167,4,0)),"",(VLOOKUP(K68,'KAYIT LİSTESİ'!$B$4:$H$1167,4,0)))</f>
        <v>34537</v>
      </c>
      <c r="N68" s="186" t="str">
        <f>IF(ISERROR(VLOOKUP(K68,'KAYIT LİSTESİ'!$B$4:$H$1167,5,0)),"",(VLOOKUP(K68,'KAYIT LİSTESİ'!$B$4:$H$1167,5,0)))</f>
        <v>ELİF DENİZ</v>
      </c>
      <c r="O68" s="186" t="str">
        <f>IF(ISERROR(VLOOKUP(K68,'KAYIT LİSTESİ'!$B$4:$H$1167,6,0)),"",(VLOOKUP(K68,'KAYIT LİSTESİ'!$B$4:$H$1167,6,0)))</f>
        <v>BALIKESİR-G.S.K.</v>
      </c>
      <c r="P68" s="221"/>
    </row>
    <row r="69" spans="1:16" ht="36.75" customHeight="1">
      <c r="A69" s="22">
        <v>1</v>
      </c>
      <c r="B69" s="23" t="s">
        <v>142</v>
      </c>
      <c r="C69" s="350">
        <f>IF(ISERROR(VLOOKUP(B69,'KAYIT LİSTESİ'!$B$4:$H$1167,2,0)),"",(VLOOKUP(B69,'KAYIT LİSTESİ'!$B$4:$H$1167,2,0)))</f>
        <v>92</v>
      </c>
      <c r="D69" s="25">
        <f>IF(ISERROR(VLOOKUP(B69,'KAYIT LİSTESİ'!$B$4:$H$1167,4,0)),"",(VLOOKUP(B69,'KAYIT LİSTESİ'!$B$4:$H$1167,4,0)))</f>
        <v>35065</v>
      </c>
      <c r="E69" s="51" t="str">
        <f>IF(ISERROR(VLOOKUP(B69,'KAYIT LİSTESİ'!$B$4:$H$1167,5,0)),"",(VLOOKUP(B69,'KAYIT LİSTESİ'!$B$4:$H$1167,5,0)))</f>
        <v>KELİME ÇAĞLAYAN</v>
      </c>
      <c r="F69" s="51" t="str">
        <f>IF(ISERROR(VLOOKUP(B69,'KAYIT LİSTESİ'!$B$4:$H$1167,6,0)),"",(VLOOKUP(B69,'KAYIT LİSTESİ'!$B$4:$H$1167,6,0)))</f>
        <v>İSTANBUL-SULTANBEYLİ MEVLANA İ.Ö.O.SPOR</v>
      </c>
      <c r="G69" s="174"/>
      <c r="H69" s="250"/>
      <c r="J69" s="99">
        <v>4</v>
      </c>
      <c r="K69" s="100" t="s">
        <v>218</v>
      </c>
      <c r="L69" s="331">
        <f>IF(ISERROR(VLOOKUP(K69,'KAYIT LİSTESİ'!$B$4:$H$1167,2,0)),"",(VLOOKUP(K69,'KAYIT LİSTESİ'!$B$4:$H$1167,2,0)))</f>
        <v>65</v>
      </c>
      <c r="M69" s="101">
        <f>IF(ISERROR(VLOOKUP(K69,'KAYIT LİSTESİ'!$B$4:$H$1167,4,0)),"",(VLOOKUP(K69,'KAYIT LİSTESİ'!$B$4:$H$1167,4,0)))</f>
        <v>34836</v>
      </c>
      <c r="N69" s="186" t="str">
        <f>IF(ISERROR(VLOOKUP(K69,'KAYIT LİSTESİ'!$B$4:$H$1167,5,0)),"",(VLOOKUP(K69,'KAYIT LİSTESİ'!$B$4:$H$1167,5,0)))</f>
        <v>ELİF DEMİR</v>
      </c>
      <c r="O69" s="186" t="str">
        <f>IF(ISERROR(VLOOKUP(K69,'KAYIT LİSTESİ'!$B$4:$H$1167,6,0)),"",(VLOOKUP(K69,'KAYIT LİSTESİ'!$B$4:$H$1167,6,0)))</f>
        <v>BURSA-B.Ş.BLD.SPOR</v>
      </c>
      <c r="P69" s="221"/>
    </row>
    <row r="70" spans="1:16" ht="36.75" customHeight="1">
      <c r="A70" s="22">
        <v>2</v>
      </c>
      <c r="B70" s="23" t="s">
        <v>143</v>
      </c>
      <c r="C70" s="350">
        <f>IF(ISERROR(VLOOKUP(B70,'KAYIT LİSTESİ'!$B$4:$H$1167,2,0)),"",(VLOOKUP(B70,'KAYIT LİSTESİ'!$B$4:$H$1167,2,0)))</f>
        <v>64</v>
      </c>
      <c r="D70" s="25">
        <f>IF(ISERROR(VLOOKUP(B70,'KAYIT LİSTESİ'!$B$4:$H$1167,4,0)),"",(VLOOKUP(B70,'KAYIT LİSTESİ'!$B$4:$H$1167,4,0)))</f>
        <v>35289</v>
      </c>
      <c r="E70" s="51" t="str">
        <f>IF(ISERROR(VLOOKUP(B70,'KAYIT LİSTESİ'!$B$4:$H$1167,5,0)),"",(VLOOKUP(B70,'KAYIT LİSTESİ'!$B$4:$H$1167,5,0)))</f>
        <v>EKİN ESRA KALIR</v>
      </c>
      <c r="F70" s="51" t="str">
        <f>IF(ISERROR(VLOOKUP(B70,'KAYIT LİSTESİ'!$B$4:$H$1167,6,0)),"",(VLOOKUP(B70,'KAYIT LİSTESİ'!$B$4:$H$1167,6,0)))</f>
        <v>BURSA-B.Ş.BLD.SPOR</v>
      </c>
      <c r="G70" s="174"/>
      <c r="H70" s="250"/>
      <c r="J70" s="99">
        <v>5</v>
      </c>
      <c r="K70" s="100" t="s">
        <v>219</v>
      </c>
      <c r="L70" s="331">
        <f>IF(ISERROR(VLOOKUP(K70,'KAYIT LİSTESİ'!$B$4:$H$1167,2,0)),"",(VLOOKUP(K70,'KAYIT LİSTESİ'!$B$4:$H$1167,2,0)))</f>
        <v>54</v>
      </c>
      <c r="M70" s="101">
        <f>IF(ISERROR(VLOOKUP(K70,'KAYIT LİSTESİ'!$B$4:$H$1167,4,0)),"",(VLOOKUP(K70,'KAYIT LİSTESİ'!$B$4:$H$1167,4,0)))</f>
        <v>35619</v>
      </c>
      <c r="N70" s="186" t="str">
        <f>IF(ISERROR(VLOOKUP(K70,'KAYIT LİSTESİ'!$B$4:$H$1167,5,0)),"",(VLOOKUP(K70,'KAYIT LİSTESİ'!$B$4:$H$1167,5,0)))</f>
        <v>MELİS KESTEKOĞLU</v>
      </c>
      <c r="O70" s="186" t="str">
        <f>IF(ISERROR(VLOOKUP(K70,'KAYIT LİSTESİ'!$B$4:$H$1167,6,0)),"",(VLOOKUP(K70,'KAYIT LİSTESİ'!$B$4:$H$1167,6,0)))</f>
        <v>İZMİR-B.Ş.BLD. SPOR</v>
      </c>
      <c r="P70" s="221"/>
    </row>
    <row r="71" spans="1:16" ht="36.75" customHeight="1">
      <c r="A71" s="22">
        <v>3</v>
      </c>
      <c r="B71" s="23" t="s">
        <v>144</v>
      </c>
      <c r="C71" s="350">
        <f>IF(ISERROR(VLOOKUP(B71,'KAYIT LİSTESİ'!$B$4:$H$1167,2,0)),"",(VLOOKUP(B71,'KAYIT LİSTESİ'!$B$4:$H$1167,2,0)))</f>
        <v>40</v>
      </c>
      <c r="D71" s="25">
        <f>IF(ISERROR(VLOOKUP(B71,'KAYIT LİSTESİ'!$B$4:$H$1167,4,0)),"",(VLOOKUP(B71,'KAYIT LİSTESİ'!$B$4:$H$1167,4,0)))</f>
        <v>35538</v>
      </c>
      <c r="E71" s="51" t="str">
        <f>IF(ISERROR(VLOOKUP(B71,'KAYIT LİSTESİ'!$B$4:$H$1167,5,0)),"",(VLOOKUP(B71,'KAYIT LİSTESİ'!$B$4:$H$1167,5,0)))</f>
        <v>FATMANUR ULUDAĞ</v>
      </c>
      <c r="F71" s="51" t="str">
        <f>IF(ISERROR(VLOOKUP(B71,'KAYIT LİSTESİ'!$B$4:$H$1167,6,0)),"",(VLOOKUP(B71,'KAYIT LİSTESİ'!$B$4:$H$1167,6,0)))</f>
        <v>İSTANBUL-BEŞİKTAŞ J.K</v>
      </c>
      <c r="G71" s="174"/>
      <c r="H71" s="250"/>
      <c r="J71" s="99">
        <v>6</v>
      </c>
      <c r="K71" s="100" t="s">
        <v>220</v>
      </c>
      <c r="L71" s="331">
        <f>IF(ISERROR(VLOOKUP(K71,'KAYIT LİSTESİ'!$B$4:$H$1167,2,0)),"",(VLOOKUP(K71,'KAYIT LİSTESİ'!$B$4:$H$1167,2,0)))</f>
        <v>36</v>
      </c>
      <c r="M71" s="101">
        <f>IF(ISERROR(VLOOKUP(K71,'KAYIT LİSTESİ'!$B$4:$H$1167,4,0)),"",(VLOOKUP(K71,'KAYIT LİSTESİ'!$B$4:$H$1167,4,0)))</f>
        <v>34763</v>
      </c>
      <c r="N71" s="186" t="str">
        <f>IF(ISERROR(VLOOKUP(K71,'KAYIT LİSTESİ'!$B$4:$H$1167,5,0)),"",(VLOOKUP(K71,'KAYIT LİSTESİ'!$B$4:$H$1167,5,0)))</f>
        <v>DERYA  İNCE</v>
      </c>
      <c r="O71" s="186" t="str">
        <f>IF(ISERROR(VLOOKUP(K71,'KAYIT LİSTESİ'!$B$4:$H$1167,6,0)),"",(VLOOKUP(K71,'KAYIT LİSTESİ'!$B$4:$H$1167,6,0)))</f>
        <v>İSTANBUL-BEŞİKTAŞ J.K</v>
      </c>
      <c r="P71" s="221"/>
    </row>
    <row r="72" spans="1:16" ht="36.75" customHeight="1">
      <c r="A72" s="22">
        <v>4</v>
      </c>
      <c r="B72" s="23" t="s">
        <v>145</v>
      </c>
      <c r="C72" s="350">
        <f>IF(ISERROR(VLOOKUP(B72,'KAYIT LİSTESİ'!$B$4:$H$1167,2,0)),"",(VLOOKUP(B72,'KAYIT LİSTESİ'!$B$4:$H$1167,2,0)))</f>
        <v>10</v>
      </c>
      <c r="D72" s="25">
        <f>IF(ISERROR(VLOOKUP(B72,'KAYIT LİSTESİ'!$B$4:$H$1167,4,0)),"",(VLOOKUP(B72,'KAYIT LİSTESİ'!$B$4:$H$1167,4,0)))</f>
        <v>34826</v>
      </c>
      <c r="E72" s="51" t="str">
        <f>IF(ISERROR(VLOOKUP(B72,'KAYIT LİSTESİ'!$B$4:$H$1167,5,0)),"",(VLOOKUP(B72,'KAYIT LİSTESİ'!$B$4:$H$1167,5,0)))</f>
        <v>HATİCE ÜNZİR</v>
      </c>
      <c r="F72" s="51" t="str">
        <f>IF(ISERROR(VLOOKUP(B72,'KAYIT LİSTESİ'!$B$4:$H$1167,6,0)),"",(VLOOKUP(B72,'KAYIT LİSTESİ'!$B$4:$H$1167,6,0)))</f>
        <v>İSTANBUL-FENERBAHÇE</v>
      </c>
      <c r="G72" s="174"/>
      <c r="H72" s="250"/>
      <c r="J72" s="99">
        <v>7</v>
      </c>
      <c r="K72" s="100" t="s">
        <v>221</v>
      </c>
      <c r="L72" s="331">
        <f>IF(ISERROR(VLOOKUP(K72,'KAYIT LİSTESİ'!$B$4:$H$1167,2,0)),"",(VLOOKUP(K72,'KAYIT LİSTESİ'!$B$4:$H$1167,2,0)))</f>
        <v>31</v>
      </c>
      <c r="M72" s="101">
        <f>IF(ISERROR(VLOOKUP(K72,'KAYIT LİSTESİ'!$B$4:$H$1167,4,0)),"",(VLOOKUP(K72,'KAYIT LİSTESİ'!$B$4:$H$1167,4,0)))</f>
        <v>34907</v>
      </c>
      <c r="N72" s="186" t="str">
        <f>IF(ISERROR(VLOOKUP(K72,'KAYIT LİSTESİ'!$B$4:$H$1167,5,0)),"",(VLOOKUP(K72,'KAYIT LİSTESİ'!$B$4:$H$1167,5,0)))</f>
        <v>SARE BOSTANCI</v>
      </c>
      <c r="O72" s="186" t="str">
        <f>IF(ISERROR(VLOOKUP(K72,'KAYIT LİSTESİ'!$B$4:$H$1167,6,0)),"",(VLOOKUP(K72,'KAYIT LİSTESİ'!$B$4:$H$1167,6,0)))</f>
        <v>İSTANBUL-ENKA SPOR KULÜBÜ</v>
      </c>
      <c r="P72" s="221"/>
    </row>
    <row r="73" spans="1:16" ht="36.75" customHeight="1">
      <c r="A73" s="22">
        <v>5</v>
      </c>
      <c r="B73" s="23" t="s">
        <v>146</v>
      </c>
      <c r="C73" s="350">
        <f>IF(ISERROR(VLOOKUP(B73,'KAYIT LİSTESİ'!$B$4:$H$1167,2,0)),"",(VLOOKUP(B73,'KAYIT LİSTESİ'!$B$4:$H$1167,2,0)))</f>
        <v>23</v>
      </c>
      <c r="D73" s="25">
        <f>IF(ISERROR(VLOOKUP(B73,'KAYIT LİSTESİ'!$B$4:$H$1167,4,0)),"",(VLOOKUP(B73,'KAYIT LİSTESİ'!$B$4:$H$1167,4,0)))</f>
        <v>35040</v>
      </c>
      <c r="E73" s="51" t="str">
        <f>IF(ISERROR(VLOOKUP(B73,'KAYIT LİSTESİ'!$B$4:$H$1167,5,0)),"",(VLOOKUP(B73,'KAYIT LİSTESİ'!$B$4:$H$1167,5,0)))</f>
        <v>EMİNE HATUN TUNA (P)</v>
      </c>
      <c r="F73" s="51" t="str">
        <f>IF(ISERROR(VLOOKUP(B73,'KAYIT LİSTESİ'!$B$4:$H$1167,6,0)),"",(VLOOKUP(B73,'KAYIT LİSTESİ'!$B$4:$H$1167,6,0)))</f>
        <v>İSTANBUL-ENKA SPOR KULÜBÜ</v>
      </c>
      <c r="G73" s="174"/>
      <c r="H73" s="250"/>
      <c r="J73" s="99">
        <v>8</v>
      </c>
      <c r="K73" s="100" t="s">
        <v>222</v>
      </c>
      <c r="L73" s="331">
        <f>IF(ISERROR(VLOOKUP(K73,'KAYIT LİSTESİ'!$B$4:$H$1167,2,0)),"",(VLOOKUP(K73,'KAYIT LİSTESİ'!$B$4:$H$1167,2,0)))</f>
        <v>4</v>
      </c>
      <c r="M73" s="101">
        <f>IF(ISERROR(VLOOKUP(K73,'KAYIT LİSTESİ'!$B$4:$H$1167,4,0)),"",(VLOOKUP(K73,'KAYIT LİSTESİ'!$B$4:$H$1167,4,0)))</f>
        <v>35120</v>
      </c>
      <c r="N73" s="186" t="str">
        <f>IF(ISERROR(VLOOKUP(K73,'KAYIT LİSTESİ'!$B$4:$H$1167,5,0)),"",(VLOOKUP(K73,'KAYIT LİSTESİ'!$B$4:$H$1167,5,0)))</f>
        <v>EMEL DERELİ</v>
      </c>
      <c r="O73" s="186" t="str">
        <f>IF(ISERROR(VLOOKUP(K73,'KAYIT LİSTESİ'!$B$4:$H$1167,6,0)),"",(VLOOKUP(K73,'KAYIT LİSTESİ'!$B$4:$H$1167,6,0)))</f>
        <v>İSTANBUL-FENERBAHÇE</v>
      </c>
      <c r="P73" s="221"/>
    </row>
    <row r="74" spans="1:16" ht="36.75" customHeight="1">
      <c r="A74" s="22">
        <v>6</v>
      </c>
      <c r="B74" s="23" t="s">
        <v>147</v>
      </c>
      <c r="C74" s="350">
        <f>IF(ISERROR(VLOOKUP(B74,'KAYIT LİSTESİ'!$B$4:$H$1167,2,0)),"",(VLOOKUP(B74,'KAYIT LİSTESİ'!$B$4:$H$1167,2,0)))</f>
        <v>58</v>
      </c>
      <c r="D74" s="25">
        <f>IF(ISERROR(VLOOKUP(B74,'KAYIT LİSTESİ'!$B$4:$H$1167,4,0)),"",(VLOOKUP(B74,'KAYIT LİSTESİ'!$B$4:$H$1167,4,0)))</f>
        <v>35354</v>
      </c>
      <c r="E74" s="51" t="str">
        <f>IF(ISERROR(VLOOKUP(B74,'KAYIT LİSTESİ'!$B$4:$H$1167,5,0)),"",(VLOOKUP(B74,'KAYIT LİSTESİ'!$B$4:$H$1167,5,0)))</f>
        <v>SEDEF KANTEKİN</v>
      </c>
      <c r="F74" s="51" t="str">
        <f>IF(ISERROR(VLOOKUP(B74,'KAYIT LİSTESİ'!$B$4:$H$1167,6,0)),"",(VLOOKUP(B74,'KAYIT LİSTESİ'!$B$4:$H$1167,6,0)))</f>
        <v>İZMİR-B.Ş.BLD. SPOR</v>
      </c>
      <c r="G74" s="174"/>
      <c r="H74" s="250"/>
      <c r="J74" s="99">
        <v>9</v>
      </c>
      <c r="K74" s="100" t="s">
        <v>223</v>
      </c>
      <c r="L74" s="331">
        <f>IF(ISERROR(VLOOKUP(K74,'KAYIT LİSTESİ'!$B$4:$H$1167,2,0)),"",(VLOOKUP(K74,'KAYIT LİSTESİ'!$B$4:$H$1167,2,0)))</f>
      </c>
      <c r="M74" s="101">
        <f>IF(ISERROR(VLOOKUP(K74,'KAYIT LİSTESİ'!$B$4:$H$1167,4,0)),"",(VLOOKUP(K74,'KAYIT LİSTESİ'!$B$4:$H$1167,4,0)))</f>
      </c>
      <c r="N74" s="186">
        <f>IF(ISERROR(VLOOKUP(K74,'KAYIT LİSTESİ'!$B$4:$H$1167,5,0)),"",(VLOOKUP(K74,'KAYIT LİSTESİ'!$B$4:$H$1167,5,0)))</f>
      </c>
      <c r="O74" s="186">
        <f>IF(ISERROR(VLOOKUP(K74,'KAYIT LİSTESİ'!$B$4:$H$1167,6,0)),"",(VLOOKUP(K74,'KAYIT LİSTESİ'!$B$4:$H$1167,6,0)))</f>
      </c>
      <c r="P74" s="221"/>
    </row>
    <row r="75" spans="1:16" ht="36.75" customHeight="1">
      <c r="A75" s="22">
        <v>7</v>
      </c>
      <c r="B75" s="23" t="s">
        <v>148</v>
      </c>
      <c r="C75" s="350">
        <f>IF(ISERROR(VLOOKUP(B75,'KAYIT LİSTESİ'!$B$4:$H$1167,2,0)),"",(VLOOKUP(B75,'KAYIT LİSTESİ'!$B$4:$H$1167,2,0)))</f>
        <v>79</v>
      </c>
      <c r="D75" s="25">
        <f>IF(ISERROR(VLOOKUP(B75,'KAYIT LİSTESİ'!$B$4:$H$1167,4,0)),"",(VLOOKUP(B75,'KAYIT LİSTESİ'!$B$4:$H$1167,4,0)))</f>
        <v>35107</v>
      </c>
      <c r="E75" s="51" t="str">
        <f>IF(ISERROR(VLOOKUP(B75,'KAYIT LİSTESİ'!$B$4:$H$1167,5,0)),"",(VLOOKUP(B75,'KAYIT LİSTESİ'!$B$4:$H$1167,5,0)))</f>
        <v>GAMZE ÇELİKKANAT</v>
      </c>
      <c r="F75" s="51" t="str">
        <f>IF(ISERROR(VLOOKUP(B75,'KAYIT LİSTESİ'!$B$4:$H$1167,6,0)),"",(VLOOKUP(B75,'KAYIT LİSTESİ'!$B$4:$H$1167,6,0)))</f>
        <v>BALIKESİR-G.S.K.</v>
      </c>
      <c r="G75" s="174"/>
      <c r="H75" s="245"/>
      <c r="J75" s="99">
        <v>10</v>
      </c>
      <c r="K75" s="100" t="s">
        <v>224</v>
      </c>
      <c r="L75" s="331">
        <f>IF(ISERROR(VLOOKUP(K75,'KAYIT LİSTESİ'!$B$4:$H$1167,2,0)),"",(VLOOKUP(K75,'KAYIT LİSTESİ'!$B$4:$H$1167,2,0)))</f>
      </c>
      <c r="M75" s="101">
        <f>IF(ISERROR(VLOOKUP(K75,'KAYIT LİSTESİ'!$B$4:$H$1167,4,0)),"",(VLOOKUP(K75,'KAYIT LİSTESİ'!$B$4:$H$1167,4,0)))</f>
      </c>
      <c r="N75" s="186">
        <f>IF(ISERROR(VLOOKUP(K75,'KAYIT LİSTESİ'!$B$4:$H$1167,5,0)),"",(VLOOKUP(K75,'KAYIT LİSTESİ'!$B$4:$H$1167,5,0)))</f>
      </c>
      <c r="O75" s="186">
        <f>IF(ISERROR(VLOOKUP(K75,'KAYIT LİSTESİ'!$B$4:$H$1167,6,0)),"",(VLOOKUP(K75,'KAYIT LİSTESİ'!$B$4:$H$1167,6,0)))</f>
      </c>
      <c r="P75" s="221"/>
    </row>
    <row r="76" spans="1:16" ht="36.75" customHeight="1">
      <c r="A76" s="22">
        <v>8</v>
      </c>
      <c r="B76" s="23" t="s">
        <v>149</v>
      </c>
      <c r="C76" s="350">
        <f>IF(ISERROR(VLOOKUP(B76,'KAYIT LİSTESİ'!$B$4:$H$1167,2,0)),"",(VLOOKUP(B76,'KAYIT LİSTESİ'!$B$4:$H$1167,2,0)))</f>
        <v>105</v>
      </c>
      <c r="D76" s="25">
        <f>IF(ISERROR(VLOOKUP(B76,'KAYIT LİSTESİ'!$B$4:$H$1167,4,0)),"",(VLOOKUP(B76,'KAYIT LİSTESİ'!$B$4:$H$1167,4,0)))</f>
        <v>35431</v>
      </c>
      <c r="E76" s="51" t="str">
        <f>IF(ISERROR(VLOOKUP(B76,'KAYIT LİSTESİ'!$B$4:$H$1167,5,0)),"",(VLOOKUP(B76,'KAYIT LİSTESİ'!$B$4:$H$1167,5,0)))</f>
        <v>ŞEYMANUR HAPAÇ</v>
      </c>
      <c r="F76" s="51" t="str">
        <f>IF(ISERROR(VLOOKUP(B76,'KAYIT LİSTESİ'!$B$4:$H$1167,6,0)),"",(VLOOKUP(B76,'KAYIT LİSTESİ'!$B$4:$H$1167,6,0)))</f>
        <v>TOKAT-GENÇLİK SPOR</v>
      </c>
      <c r="G76" s="174"/>
      <c r="H76" s="245"/>
      <c r="J76" s="99">
        <v>11</v>
      </c>
      <c r="K76" s="100" t="s">
        <v>225</v>
      </c>
      <c r="L76" s="331">
        <f>IF(ISERROR(VLOOKUP(K76,'KAYIT LİSTESİ'!$B$4:$H$1167,2,0)),"",(VLOOKUP(K76,'KAYIT LİSTESİ'!$B$4:$H$1167,2,0)))</f>
      </c>
      <c r="M76" s="101">
        <f>IF(ISERROR(VLOOKUP(K76,'KAYIT LİSTESİ'!$B$4:$H$1167,4,0)),"",(VLOOKUP(K76,'KAYIT LİSTESİ'!$B$4:$H$1167,4,0)))</f>
      </c>
      <c r="N76" s="186">
        <f>IF(ISERROR(VLOOKUP(K76,'KAYIT LİSTESİ'!$B$4:$H$1167,5,0)),"",(VLOOKUP(K76,'KAYIT LİSTESİ'!$B$4:$H$1167,5,0)))</f>
      </c>
      <c r="O76" s="186">
        <f>IF(ISERROR(VLOOKUP(K76,'KAYIT LİSTESİ'!$B$4:$H$1167,6,0)),"",(VLOOKUP(K76,'KAYIT LİSTESİ'!$B$4:$H$1167,6,0)))</f>
      </c>
      <c r="P76" s="221"/>
    </row>
    <row r="77" spans="1:16" ht="36.75" customHeight="1" hidden="1">
      <c r="A77" s="22">
        <v>9</v>
      </c>
      <c r="B77" s="23" t="s">
        <v>150</v>
      </c>
      <c r="C77" s="350">
        <f>IF(ISERROR(VLOOKUP(B77,'KAYIT LİSTESİ'!$B$4:$H$1167,2,0)),"",(VLOOKUP(B77,'KAYIT LİSTESİ'!$B$4:$H$1167,2,0)))</f>
      </c>
      <c r="D77" s="25">
        <f>IF(ISERROR(VLOOKUP(B77,'KAYIT LİSTESİ'!$B$4:$H$1167,4,0)),"",(VLOOKUP(B77,'KAYIT LİSTESİ'!$B$4:$H$1167,4,0)))</f>
      </c>
      <c r="E77" s="51">
        <f>IF(ISERROR(VLOOKUP(B77,'KAYIT LİSTESİ'!$B$4:$H$1167,5,0)),"",(VLOOKUP(B77,'KAYIT LİSTESİ'!$B$4:$H$1167,5,0)))</f>
      </c>
      <c r="F77" s="51">
        <f>IF(ISERROR(VLOOKUP(B77,'KAYIT LİSTESİ'!$B$4:$H$1167,6,0)),"",(VLOOKUP(B77,'KAYIT LİSTESİ'!$B$4:$H$1167,6,0)))</f>
      </c>
      <c r="G77" s="174"/>
      <c r="H77" s="245"/>
      <c r="J77" s="99">
        <v>12</v>
      </c>
      <c r="K77" s="100" t="s">
        <v>226</v>
      </c>
      <c r="L77" s="331">
        <f>IF(ISERROR(VLOOKUP(K77,'KAYIT LİSTESİ'!$B$4:$H$1167,2,0)),"",(VLOOKUP(K77,'KAYIT LİSTESİ'!$B$4:$H$1167,2,0)))</f>
      </c>
      <c r="M77" s="101">
        <f>IF(ISERROR(VLOOKUP(K77,'KAYIT LİSTESİ'!$B$4:$H$1167,4,0)),"",(VLOOKUP(K77,'KAYIT LİSTESİ'!$B$4:$H$1167,4,0)))</f>
      </c>
      <c r="N77" s="186">
        <f>IF(ISERROR(VLOOKUP(K77,'KAYIT LİSTESİ'!$B$4:$H$1167,5,0)),"",(VLOOKUP(K77,'KAYIT LİSTESİ'!$B$4:$H$1167,5,0)))</f>
      </c>
      <c r="O77" s="186">
        <f>IF(ISERROR(VLOOKUP(K77,'KAYIT LİSTESİ'!$B$4:$H$1167,6,0)),"",(VLOOKUP(K77,'KAYIT LİSTESİ'!$B$4:$H$1167,6,0)))</f>
      </c>
      <c r="P77" s="221"/>
    </row>
    <row r="78" spans="1:16" ht="36.75" customHeight="1" hidden="1">
      <c r="A78" s="22">
        <v>10</v>
      </c>
      <c r="B78" s="23" t="s">
        <v>151</v>
      </c>
      <c r="C78" s="350">
        <f>IF(ISERROR(VLOOKUP(B78,'KAYIT LİSTESİ'!$B$4:$H$1167,2,0)),"",(VLOOKUP(B78,'KAYIT LİSTESİ'!$B$4:$H$1167,2,0)))</f>
      </c>
      <c r="D78" s="25">
        <f>IF(ISERROR(VLOOKUP(B78,'KAYIT LİSTESİ'!$B$4:$H$1167,4,0)),"",(VLOOKUP(B78,'KAYIT LİSTESİ'!$B$4:$H$1167,4,0)))</f>
      </c>
      <c r="E78" s="51">
        <f>IF(ISERROR(VLOOKUP(B78,'KAYIT LİSTESİ'!$B$4:$H$1167,5,0)),"",(VLOOKUP(B78,'KAYIT LİSTESİ'!$B$4:$H$1167,5,0)))</f>
      </c>
      <c r="F78" s="51">
        <f>IF(ISERROR(VLOOKUP(B78,'KAYIT LİSTESİ'!$B$4:$H$1167,6,0)),"",(VLOOKUP(B78,'KAYIT LİSTESİ'!$B$4:$H$1167,6,0)))</f>
      </c>
      <c r="G78" s="174"/>
      <c r="H78" s="245"/>
      <c r="J78" s="99">
        <v>13</v>
      </c>
      <c r="K78" s="100" t="s">
        <v>227</v>
      </c>
      <c r="L78" s="331">
        <f>IF(ISERROR(VLOOKUP(K78,'KAYIT LİSTESİ'!$B$4:$H$1167,2,0)),"",(VLOOKUP(K78,'KAYIT LİSTESİ'!$B$4:$H$1167,2,0)))</f>
      </c>
      <c r="M78" s="101">
        <f>IF(ISERROR(VLOOKUP(K78,'KAYIT LİSTESİ'!$B$4:$H$1167,4,0)),"",(VLOOKUP(K78,'KAYIT LİSTESİ'!$B$4:$H$1167,4,0)))</f>
      </c>
      <c r="N78" s="186">
        <f>IF(ISERROR(VLOOKUP(K78,'KAYIT LİSTESİ'!$B$4:$H$1167,5,0)),"",(VLOOKUP(K78,'KAYIT LİSTESİ'!$B$4:$H$1167,5,0)))</f>
      </c>
      <c r="O78" s="186">
        <f>IF(ISERROR(VLOOKUP(K78,'KAYIT LİSTESİ'!$B$4:$H$1167,6,0)),"",(VLOOKUP(K78,'KAYIT LİSTESİ'!$B$4:$H$1167,6,0)))</f>
      </c>
      <c r="P78" s="221"/>
    </row>
    <row r="79" spans="1:16" ht="36.75" customHeight="1" hidden="1">
      <c r="A79" s="22">
        <v>11</v>
      </c>
      <c r="B79" s="23" t="s">
        <v>152</v>
      </c>
      <c r="C79" s="350">
        <f>IF(ISERROR(VLOOKUP(B79,'KAYIT LİSTESİ'!$B$4:$H$1167,2,0)),"",(VLOOKUP(B79,'KAYIT LİSTESİ'!$B$4:$H$1167,2,0)))</f>
      </c>
      <c r="D79" s="25">
        <f>IF(ISERROR(VLOOKUP(B79,'KAYIT LİSTESİ'!$B$4:$H$1167,4,0)),"",(VLOOKUP(B79,'KAYIT LİSTESİ'!$B$4:$H$1167,4,0)))</f>
      </c>
      <c r="E79" s="51">
        <f>IF(ISERROR(VLOOKUP(B79,'KAYIT LİSTESİ'!$B$4:$H$1167,5,0)),"",(VLOOKUP(B79,'KAYIT LİSTESİ'!$B$4:$H$1167,5,0)))</f>
      </c>
      <c r="F79" s="51">
        <f>IF(ISERROR(VLOOKUP(B79,'KAYIT LİSTESİ'!$B$4:$H$1167,6,0)),"",(VLOOKUP(B79,'KAYIT LİSTESİ'!$B$4:$H$1167,6,0)))</f>
      </c>
      <c r="G79" s="174"/>
      <c r="H79" s="245"/>
      <c r="J79" s="99">
        <v>14</v>
      </c>
      <c r="K79" s="100" t="s">
        <v>228</v>
      </c>
      <c r="L79" s="331">
        <f>IF(ISERROR(VLOOKUP(K79,'KAYIT LİSTESİ'!$B$4:$H$1167,2,0)),"",(VLOOKUP(K79,'KAYIT LİSTESİ'!$B$4:$H$1167,2,0)))</f>
      </c>
      <c r="M79" s="101">
        <f>IF(ISERROR(VLOOKUP(K79,'KAYIT LİSTESİ'!$B$4:$H$1167,4,0)),"",(VLOOKUP(K79,'KAYIT LİSTESİ'!$B$4:$H$1167,4,0)))</f>
      </c>
      <c r="N79" s="186">
        <f>IF(ISERROR(VLOOKUP(K79,'KAYIT LİSTESİ'!$B$4:$H$1167,5,0)),"",(VLOOKUP(K79,'KAYIT LİSTESİ'!$B$4:$H$1167,5,0)))</f>
      </c>
      <c r="O79" s="186">
        <f>IF(ISERROR(VLOOKUP(K79,'KAYIT LİSTESİ'!$B$4:$H$1167,6,0)),"",(VLOOKUP(K79,'KAYIT LİSTESİ'!$B$4:$H$1167,6,0)))</f>
      </c>
      <c r="P79" s="221"/>
    </row>
    <row r="80" spans="1:16" ht="36.75" customHeight="1" hidden="1">
      <c r="A80" s="22">
        <v>12</v>
      </c>
      <c r="B80" s="23" t="s">
        <v>153</v>
      </c>
      <c r="C80" s="350">
        <f>IF(ISERROR(VLOOKUP(B80,'KAYIT LİSTESİ'!$B$4:$H$1167,2,0)),"",(VLOOKUP(B80,'KAYIT LİSTESİ'!$B$4:$H$1167,2,0)))</f>
      </c>
      <c r="D80" s="25">
        <f>IF(ISERROR(VLOOKUP(B80,'KAYIT LİSTESİ'!$B$4:$H$1167,4,0)),"",(VLOOKUP(B80,'KAYIT LİSTESİ'!$B$4:$H$1167,4,0)))</f>
      </c>
      <c r="E80" s="51">
        <f>IF(ISERROR(VLOOKUP(B80,'KAYIT LİSTESİ'!$B$4:$H$1167,5,0)),"",(VLOOKUP(B80,'KAYIT LİSTESİ'!$B$4:$H$1167,5,0)))</f>
      </c>
      <c r="F80" s="51">
        <f>IF(ISERROR(VLOOKUP(B80,'KAYIT LİSTESİ'!$B$4:$H$1167,6,0)),"",(VLOOKUP(B80,'KAYIT LİSTESİ'!$B$4:$H$1167,6,0)))</f>
      </c>
      <c r="G80" s="174"/>
      <c r="H80" s="245"/>
      <c r="J80" s="99">
        <v>15</v>
      </c>
      <c r="K80" s="100" t="s">
        <v>229</v>
      </c>
      <c r="L80" s="331">
        <f>IF(ISERROR(VLOOKUP(K80,'KAYIT LİSTESİ'!$B$4:$H$1167,2,0)),"",(VLOOKUP(K80,'KAYIT LİSTESİ'!$B$4:$H$1167,2,0)))</f>
      </c>
      <c r="M80" s="101">
        <f>IF(ISERROR(VLOOKUP(K80,'KAYIT LİSTESİ'!$B$4:$H$1167,4,0)),"",(VLOOKUP(K80,'KAYIT LİSTESİ'!$B$4:$H$1167,4,0)))</f>
      </c>
      <c r="N80" s="186">
        <f>IF(ISERROR(VLOOKUP(K80,'KAYIT LİSTESİ'!$B$4:$H$1167,5,0)),"",(VLOOKUP(K80,'KAYIT LİSTESİ'!$B$4:$H$1167,5,0)))</f>
      </c>
      <c r="O80" s="186">
        <f>IF(ISERROR(VLOOKUP(K80,'KAYIT LİSTESİ'!$B$4:$H$1167,6,0)),"",(VLOOKUP(K80,'KAYIT LİSTESİ'!$B$4:$H$1167,6,0)))</f>
      </c>
      <c r="P80" s="221"/>
    </row>
    <row r="81" spans="1:16" ht="36.75" customHeight="1" hidden="1">
      <c r="A81" s="477" t="s">
        <v>17</v>
      </c>
      <c r="B81" s="478"/>
      <c r="C81" s="478"/>
      <c r="D81" s="478"/>
      <c r="E81" s="478"/>
      <c r="F81" s="478"/>
      <c r="G81" s="478"/>
      <c r="H81" s="245"/>
      <c r="J81" s="99">
        <v>16</v>
      </c>
      <c r="K81" s="100" t="s">
        <v>230</v>
      </c>
      <c r="L81" s="331">
        <f>IF(ISERROR(VLOOKUP(K81,'KAYIT LİSTESİ'!$B$4:$H$1167,2,0)),"",(VLOOKUP(K81,'KAYIT LİSTESİ'!$B$4:$H$1167,2,0)))</f>
      </c>
      <c r="M81" s="101">
        <f>IF(ISERROR(VLOOKUP(K81,'KAYIT LİSTESİ'!$B$4:$H$1167,4,0)),"",(VLOOKUP(K81,'KAYIT LİSTESİ'!$B$4:$H$1167,4,0)))</f>
      </c>
      <c r="N81" s="186">
        <f>IF(ISERROR(VLOOKUP(K81,'KAYIT LİSTESİ'!$B$4:$H$1167,5,0)),"",(VLOOKUP(K81,'KAYIT LİSTESİ'!$B$4:$H$1167,5,0)))</f>
      </c>
      <c r="O81" s="186">
        <f>IF(ISERROR(VLOOKUP(K81,'KAYIT LİSTESİ'!$B$4:$H$1167,6,0)),"",(VLOOKUP(K81,'KAYIT LİSTESİ'!$B$4:$H$1167,6,0)))</f>
      </c>
      <c r="P81" s="221"/>
    </row>
    <row r="82" spans="1:16" ht="36.75" customHeight="1" hidden="1">
      <c r="A82" s="206" t="s">
        <v>12</v>
      </c>
      <c r="B82" s="206" t="s">
        <v>63</v>
      </c>
      <c r="C82" s="206" t="s">
        <v>62</v>
      </c>
      <c r="D82" s="207" t="s">
        <v>13</v>
      </c>
      <c r="E82" s="208" t="s">
        <v>14</v>
      </c>
      <c r="F82" s="208" t="s">
        <v>444</v>
      </c>
      <c r="G82" s="209" t="s">
        <v>132</v>
      </c>
      <c r="H82" s="245"/>
      <c r="J82" s="99">
        <v>17</v>
      </c>
      <c r="K82" s="100" t="s">
        <v>231</v>
      </c>
      <c r="L82" s="331">
        <f>IF(ISERROR(VLOOKUP(K82,'KAYIT LİSTESİ'!$B$4:$H$1167,2,0)),"",(VLOOKUP(K82,'KAYIT LİSTESİ'!$B$4:$H$1167,2,0)))</f>
      </c>
      <c r="M82" s="101">
        <f>IF(ISERROR(VLOOKUP(K82,'KAYIT LİSTESİ'!$B$4:$H$1167,4,0)),"",(VLOOKUP(K82,'KAYIT LİSTESİ'!$B$4:$H$1167,4,0)))</f>
      </c>
      <c r="N82" s="186">
        <f>IF(ISERROR(VLOOKUP(K82,'KAYIT LİSTESİ'!$B$4:$H$1167,5,0)),"",(VLOOKUP(K82,'KAYIT LİSTESİ'!$B$4:$H$1167,5,0)))</f>
      </c>
      <c r="O82" s="186">
        <f>IF(ISERROR(VLOOKUP(K82,'KAYIT LİSTESİ'!$B$4:$H$1167,6,0)),"",(VLOOKUP(K82,'KAYIT LİSTESİ'!$B$4:$H$1167,6,0)))</f>
      </c>
      <c r="P82" s="221"/>
    </row>
    <row r="83" spans="1:16" ht="36.75" customHeight="1" hidden="1">
      <c r="A83" s="22">
        <v>1</v>
      </c>
      <c r="B83" s="23" t="s">
        <v>154</v>
      </c>
      <c r="C83" s="351">
        <f>IF(ISERROR(VLOOKUP(B83,'KAYIT LİSTESİ'!$B$4:$H$1167,2,0)),"",(VLOOKUP(B83,'KAYIT LİSTESİ'!$B$4:$H$1167,2,0)))</f>
      </c>
      <c r="D83" s="25">
        <f>IF(ISERROR(VLOOKUP(B83,'KAYIT LİSTESİ'!$B$4:$H$1167,4,0)),"",(VLOOKUP(B83,'KAYIT LİSTESİ'!$B$4:$H$1167,4,0)))</f>
      </c>
      <c r="E83" s="51">
        <f>IF(ISERROR(VLOOKUP(B83,'KAYIT LİSTESİ'!$B$4:$H$1167,5,0)),"",(VLOOKUP(B83,'KAYIT LİSTESİ'!$B$4:$H$1167,5,0)))</f>
      </c>
      <c r="F83" s="51">
        <f>IF(ISERROR(VLOOKUP(B83,'KAYIT LİSTESİ'!$B$4:$H$1167,6,0)),"",(VLOOKUP(B83,'KAYIT LİSTESİ'!$B$4:$H$1167,6,0)))</f>
      </c>
      <c r="G83" s="174"/>
      <c r="H83" s="245"/>
      <c r="J83" s="99">
        <v>18</v>
      </c>
      <c r="K83" s="100" t="s">
        <v>232</v>
      </c>
      <c r="L83" s="331">
        <f>IF(ISERROR(VLOOKUP(K83,'KAYIT LİSTESİ'!$B$4:$H$1167,2,0)),"",(VLOOKUP(K83,'KAYIT LİSTESİ'!$B$4:$H$1167,2,0)))</f>
      </c>
      <c r="M83" s="101">
        <f>IF(ISERROR(VLOOKUP(K83,'KAYIT LİSTESİ'!$B$4:$H$1167,4,0)),"",(VLOOKUP(K83,'KAYIT LİSTESİ'!$B$4:$H$1167,4,0)))</f>
      </c>
      <c r="N83" s="186">
        <f>IF(ISERROR(VLOOKUP(K83,'KAYIT LİSTESİ'!$B$4:$H$1167,5,0)),"",(VLOOKUP(K83,'KAYIT LİSTESİ'!$B$4:$H$1167,5,0)))</f>
      </c>
      <c r="O83" s="186">
        <f>IF(ISERROR(VLOOKUP(K83,'KAYIT LİSTESİ'!$B$4:$H$1167,6,0)),"",(VLOOKUP(K83,'KAYIT LİSTESİ'!$B$4:$H$1167,6,0)))</f>
      </c>
      <c r="P83" s="221"/>
    </row>
    <row r="84" spans="1:16" ht="36.75" customHeight="1" hidden="1">
      <c r="A84" s="22">
        <v>2</v>
      </c>
      <c r="B84" s="23" t="s">
        <v>155</v>
      </c>
      <c r="C84" s="351">
        <f>IF(ISERROR(VLOOKUP(B84,'KAYIT LİSTESİ'!$B$4:$H$1167,2,0)),"",(VLOOKUP(B84,'KAYIT LİSTESİ'!$B$4:$H$1167,2,0)))</f>
      </c>
      <c r="D84" s="25">
        <f>IF(ISERROR(VLOOKUP(B84,'KAYIT LİSTESİ'!$B$4:$H$1167,4,0)),"",(VLOOKUP(B84,'KAYIT LİSTESİ'!$B$4:$H$1167,4,0)))</f>
      </c>
      <c r="E84" s="51">
        <f>IF(ISERROR(VLOOKUP(B84,'KAYIT LİSTESİ'!$B$4:$H$1167,5,0)),"",(VLOOKUP(B84,'KAYIT LİSTESİ'!$B$4:$H$1167,5,0)))</f>
      </c>
      <c r="F84" s="51">
        <f>IF(ISERROR(VLOOKUP(B84,'KAYIT LİSTESİ'!$B$4:$H$1167,6,0)),"",(VLOOKUP(B84,'KAYIT LİSTESİ'!$B$4:$H$1167,6,0)))</f>
      </c>
      <c r="G84" s="174"/>
      <c r="H84" s="245"/>
      <c r="J84" s="99">
        <v>19</v>
      </c>
      <c r="K84" s="100" t="s">
        <v>233</v>
      </c>
      <c r="L84" s="331">
        <f>IF(ISERROR(VLOOKUP(K84,'KAYIT LİSTESİ'!$B$4:$H$1167,2,0)),"",(VLOOKUP(K84,'KAYIT LİSTESİ'!$B$4:$H$1167,2,0)))</f>
      </c>
      <c r="M84" s="101">
        <f>IF(ISERROR(VLOOKUP(K84,'KAYIT LİSTESİ'!$B$4:$H$1167,4,0)),"",(VLOOKUP(K84,'KAYIT LİSTESİ'!$B$4:$H$1167,4,0)))</f>
      </c>
      <c r="N84" s="186">
        <f>IF(ISERROR(VLOOKUP(K84,'KAYIT LİSTESİ'!$B$4:$H$1167,5,0)),"",(VLOOKUP(K84,'KAYIT LİSTESİ'!$B$4:$H$1167,5,0)))</f>
      </c>
      <c r="O84" s="186">
        <f>IF(ISERROR(VLOOKUP(K84,'KAYIT LİSTESİ'!$B$4:$H$1167,6,0)),"",(VLOOKUP(K84,'KAYIT LİSTESİ'!$B$4:$H$1167,6,0)))</f>
      </c>
      <c r="P84" s="221"/>
    </row>
    <row r="85" spans="1:16" ht="36.75" customHeight="1" hidden="1">
      <c r="A85" s="22">
        <v>3</v>
      </c>
      <c r="B85" s="23" t="s">
        <v>156</v>
      </c>
      <c r="C85" s="351">
        <f>IF(ISERROR(VLOOKUP(B85,'KAYIT LİSTESİ'!$B$4:$H$1167,2,0)),"",(VLOOKUP(B85,'KAYIT LİSTESİ'!$B$4:$H$1167,2,0)))</f>
      </c>
      <c r="D85" s="25">
        <f>IF(ISERROR(VLOOKUP(B85,'KAYIT LİSTESİ'!$B$4:$H$1167,4,0)),"",(VLOOKUP(B85,'KAYIT LİSTESİ'!$B$4:$H$1167,4,0)))</f>
      </c>
      <c r="E85" s="51">
        <f>IF(ISERROR(VLOOKUP(B85,'KAYIT LİSTESİ'!$B$4:$H$1167,5,0)),"",(VLOOKUP(B85,'KAYIT LİSTESİ'!$B$4:$H$1167,5,0)))</f>
      </c>
      <c r="F85" s="51">
        <f>IF(ISERROR(VLOOKUP(B85,'KAYIT LİSTESİ'!$B$4:$H$1167,6,0)),"",(VLOOKUP(B85,'KAYIT LİSTESİ'!$B$4:$H$1167,6,0)))</f>
      </c>
      <c r="G85" s="174"/>
      <c r="H85" s="245"/>
      <c r="J85" s="99">
        <v>20</v>
      </c>
      <c r="K85" s="100" t="s">
        <v>234</v>
      </c>
      <c r="L85" s="331">
        <f>IF(ISERROR(VLOOKUP(K85,'KAYIT LİSTESİ'!$B$4:$H$1167,2,0)),"",(VLOOKUP(K85,'KAYIT LİSTESİ'!$B$4:$H$1167,2,0)))</f>
      </c>
      <c r="M85" s="101">
        <f>IF(ISERROR(VLOOKUP(K85,'KAYIT LİSTESİ'!$B$4:$H$1167,4,0)),"",(VLOOKUP(K85,'KAYIT LİSTESİ'!$B$4:$H$1167,4,0)))</f>
      </c>
      <c r="N85" s="186">
        <f>IF(ISERROR(VLOOKUP(K85,'KAYIT LİSTESİ'!$B$4:$H$1167,5,0)),"",(VLOOKUP(K85,'KAYIT LİSTESİ'!$B$4:$H$1167,5,0)))</f>
      </c>
      <c r="O85" s="186">
        <f>IF(ISERROR(VLOOKUP(K85,'KAYIT LİSTESİ'!$B$4:$H$1167,6,0)),"",(VLOOKUP(K85,'KAYIT LİSTESİ'!$B$4:$H$1167,6,0)))</f>
      </c>
      <c r="P85" s="221"/>
    </row>
    <row r="86" spans="1:16" ht="36.75" customHeight="1">
      <c r="A86" s="22">
        <v>4</v>
      </c>
      <c r="B86" s="23" t="s">
        <v>157</v>
      </c>
      <c r="C86" s="351">
        <f>IF(ISERROR(VLOOKUP(B86,'KAYIT LİSTESİ'!$B$4:$H$1167,2,0)),"",(VLOOKUP(B86,'KAYIT LİSTESİ'!$B$4:$H$1167,2,0)))</f>
      </c>
      <c r="D86" s="25">
        <f>IF(ISERROR(VLOOKUP(B86,'KAYIT LİSTESİ'!$B$4:$H$1167,4,0)),"",(VLOOKUP(B86,'KAYIT LİSTESİ'!$B$4:$H$1167,4,0)))</f>
      </c>
      <c r="E86" s="51">
        <f>IF(ISERROR(VLOOKUP(B86,'KAYIT LİSTESİ'!$B$4:$H$1167,5,0)),"",(VLOOKUP(B86,'KAYIT LİSTESİ'!$B$4:$H$1167,5,0)))</f>
      </c>
      <c r="F86" s="51">
        <f>IF(ISERROR(VLOOKUP(B86,'KAYIT LİSTESİ'!$B$4:$H$1167,6,0)),"",(VLOOKUP(B86,'KAYIT LİSTESİ'!$B$4:$H$1167,6,0)))</f>
      </c>
      <c r="G86" s="174"/>
      <c r="H86" s="245"/>
      <c r="J86" s="480" t="s">
        <v>281</v>
      </c>
      <c r="K86" s="480"/>
      <c r="L86" s="480"/>
      <c r="M86" s="480"/>
      <c r="N86" s="480"/>
      <c r="O86" s="480"/>
      <c r="P86" s="480"/>
    </row>
    <row r="87" spans="1:16" ht="36.75" customHeight="1">
      <c r="A87" s="22">
        <v>5</v>
      </c>
      <c r="B87" s="23" t="s">
        <v>158</v>
      </c>
      <c r="C87" s="351">
        <f>IF(ISERROR(VLOOKUP(B87,'KAYIT LİSTESİ'!$B$4:$H$1167,2,0)),"",(VLOOKUP(B87,'KAYIT LİSTESİ'!$B$4:$H$1167,2,0)))</f>
      </c>
      <c r="D87" s="25">
        <f>IF(ISERROR(VLOOKUP(B87,'KAYIT LİSTESİ'!$B$4:$H$1167,4,0)),"",(VLOOKUP(B87,'KAYIT LİSTESİ'!$B$4:$H$1167,4,0)))</f>
      </c>
      <c r="E87" s="51">
        <f>IF(ISERROR(VLOOKUP(B87,'KAYIT LİSTESİ'!$B$4:$H$1167,5,0)),"",(VLOOKUP(B87,'KAYIT LİSTESİ'!$B$4:$H$1167,5,0)))</f>
      </c>
      <c r="F87" s="51">
        <f>IF(ISERROR(VLOOKUP(B87,'KAYIT LİSTESİ'!$B$4:$H$1167,6,0)),"",(VLOOKUP(B87,'KAYIT LİSTESİ'!$B$4:$H$1167,6,0)))</f>
      </c>
      <c r="G87" s="174"/>
      <c r="H87" s="245"/>
      <c r="J87" s="474" t="s">
        <v>6</v>
      </c>
      <c r="K87" s="481"/>
      <c r="L87" s="474" t="s">
        <v>61</v>
      </c>
      <c r="M87" s="474" t="s">
        <v>21</v>
      </c>
      <c r="N87" s="474" t="s">
        <v>7</v>
      </c>
      <c r="O87" s="474" t="s">
        <v>444</v>
      </c>
      <c r="P87" s="474" t="s">
        <v>132</v>
      </c>
    </row>
    <row r="88" spans="1:16" ht="36.75" customHeight="1">
      <c r="A88" s="22">
        <v>6</v>
      </c>
      <c r="B88" s="23" t="s">
        <v>159</v>
      </c>
      <c r="C88" s="351">
        <f>IF(ISERROR(VLOOKUP(B88,'KAYIT LİSTESİ'!$B$4:$H$1167,2,0)),"",(VLOOKUP(B88,'KAYIT LİSTESİ'!$B$4:$H$1167,2,0)))</f>
      </c>
      <c r="D88" s="25">
        <f>IF(ISERROR(VLOOKUP(B88,'KAYIT LİSTESİ'!$B$4:$H$1167,4,0)),"",(VLOOKUP(B88,'KAYIT LİSTESİ'!$B$4:$H$1167,4,0)))</f>
      </c>
      <c r="E88" s="51">
        <f>IF(ISERROR(VLOOKUP(B88,'KAYIT LİSTESİ'!$B$4:$H$1167,5,0)),"",(VLOOKUP(B88,'KAYIT LİSTESİ'!$B$4:$H$1167,5,0)))</f>
      </c>
      <c r="F88" s="51">
        <f>IF(ISERROR(VLOOKUP(B88,'KAYIT LİSTESİ'!$B$4:$H$1167,6,0)),"",(VLOOKUP(B88,'KAYIT LİSTESİ'!$B$4:$H$1167,6,0)))</f>
      </c>
      <c r="G88" s="174"/>
      <c r="H88" s="245"/>
      <c r="J88" s="475"/>
      <c r="K88" s="481"/>
      <c r="L88" s="475"/>
      <c r="M88" s="475"/>
      <c r="N88" s="475"/>
      <c r="O88" s="475"/>
      <c r="P88" s="475"/>
    </row>
    <row r="89" spans="1:16" ht="36.75" customHeight="1">
      <c r="A89" s="22">
        <v>7</v>
      </c>
      <c r="B89" s="23" t="s">
        <v>160</v>
      </c>
      <c r="C89" s="351">
        <f>IF(ISERROR(VLOOKUP(B89,'KAYIT LİSTESİ'!$B$4:$H$1167,2,0)),"",(VLOOKUP(B89,'KAYIT LİSTESİ'!$B$4:$H$1167,2,0)))</f>
      </c>
      <c r="D89" s="25">
        <f>IF(ISERROR(VLOOKUP(B89,'KAYIT LİSTESİ'!$B$4:$H$1167,4,0)),"",(VLOOKUP(B89,'KAYIT LİSTESİ'!$B$4:$H$1167,4,0)))</f>
      </c>
      <c r="E89" s="51">
        <f>IF(ISERROR(VLOOKUP(B89,'KAYIT LİSTESİ'!$B$4:$H$1167,5,0)),"",(VLOOKUP(B89,'KAYIT LİSTESİ'!$B$4:$H$1167,5,0)))</f>
      </c>
      <c r="F89" s="51">
        <f>IF(ISERROR(VLOOKUP(B89,'KAYIT LİSTESİ'!$B$4:$H$1167,6,0)),"",(VLOOKUP(B89,'KAYIT LİSTESİ'!$B$4:$H$1167,6,0)))</f>
      </c>
      <c r="G89" s="174"/>
      <c r="H89" s="245"/>
      <c r="J89" s="74">
        <v>1</v>
      </c>
      <c r="K89" s="218" t="s">
        <v>282</v>
      </c>
      <c r="L89" s="352">
        <f>IF(ISERROR(VLOOKUP(K89,'KAYIT LİSTESİ'!$B$4:$H$1167,2,0)),"",(VLOOKUP(K89,'KAYIT LİSTESİ'!$B$4:$H$1167,2,0)))</f>
        <v>106</v>
      </c>
      <c r="M89" s="220">
        <f>IF(ISERROR(VLOOKUP(K89,'KAYIT LİSTESİ'!$B$4:$H$1167,4,0)),"",(VLOOKUP(K89,'KAYIT LİSTESİ'!$B$4:$H$1167,4,0)))</f>
        <v>34683</v>
      </c>
      <c r="N89" s="251" t="str">
        <f>IF(ISERROR(VLOOKUP(K89,'KAYIT LİSTESİ'!$B$4:$H$1167,5,0)),"",(VLOOKUP(K89,'KAYIT LİSTESİ'!$B$4:$H$1167,5,0)))</f>
        <v>ŞULE AĞAT</v>
      </c>
      <c r="O89" s="251" t="str">
        <f>IF(ISERROR(VLOOKUP(K89,'KAYIT LİSTESİ'!$B$4:$H$1167,6,0)),"",(VLOOKUP(K89,'KAYIT LİSTESİ'!$B$4:$H$1167,6,0)))</f>
        <v>TOKAT-GENÇLİK SPOR</v>
      </c>
      <c r="P89" s="221"/>
    </row>
    <row r="90" spans="1:16" ht="36.75" customHeight="1">
      <c r="A90" s="22">
        <v>8</v>
      </c>
      <c r="B90" s="23" t="s">
        <v>161</v>
      </c>
      <c r="C90" s="351">
        <f>IF(ISERROR(VLOOKUP(B90,'KAYIT LİSTESİ'!$B$4:$H$1167,2,0)),"",(VLOOKUP(B90,'KAYIT LİSTESİ'!$B$4:$H$1167,2,0)))</f>
      </c>
      <c r="D90" s="25">
        <f>IF(ISERROR(VLOOKUP(B90,'KAYIT LİSTESİ'!$B$4:$H$1167,4,0)),"",(VLOOKUP(B90,'KAYIT LİSTESİ'!$B$4:$H$1167,4,0)))</f>
      </c>
      <c r="E90" s="51">
        <f>IF(ISERROR(VLOOKUP(B90,'KAYIT LİSTESİ'!$B$4:$H$1167,5,0)),"",(VLOOKUP(B90,'KAYIT LİSTESİ'!$B$4:$H$1167,5,0)))</f>
      </c>
      <c r="F90" s="51">
        <f>IF(ISERROR(VLOOKUP(B90,'KAYIT LİSTESİ'!$B$4:$H$1167,6,0)),"",(VLOOKUP(B90,'KAYIT LİSTESİ'!$B$4:$H$1167,6,0)))</f>
      </c>
      <c r="G90" s="174"/>
      <c r="H90" s="245"/>
      <c r="J90" s="74">
        <v>2</v>
      </c>
      <c r="K90" s="218" t="s">
        <v>283</v>
      </c>
      <c r="L90" s="352">
        <f>IF(ISERROR(VLOOKUP(K90,'KAYIT LİSTESİ'!$B$4:$H$1167,2,0)),"",(VLOOKUP(K90,'KAYIT LİSTESİ'!$B$4:$H$1167,2,0)))</f>
        <v>93</v>
      </c>
      <c r="M90" s="220">
        <f>IF(ISERROR(VLOOKUP(K90,'KAYIT LİSTESİ'!$B$4:$H$1167,4,0)),"",(VLOOKUP(K90,'KAYIT LİSTESİ'!$B$4:$H$1167,4,0)))</f>
        <v>34700</v>
      </c>
      <c r="N90" s="251" t="str">
        <f>IF(ISERROR(VLOOKUP(K90,'KAYIT LİSTESİ'!$B$4:$H$1167,5,0)),"",(VLOOKUP(K90,'KAYIT LİSTESİ'!$B$4:$H$1167,5,0)))</f>
        <v>NECLA KULIK</v>
      </c>
      <c r="O90" s="251" t="str">
        <f>IF(ISERROR(VLOOKUP(K90,'KAYIT LİSTESİ'!$B$4:$H$1167,6,0)),"",(VLOOKUP(K90,'KAYIT LİSTESİ'!$B$4:$H$1167,6,0)))</f>
        <v>İSTANBUL-SULTANBEYLİ MEVLANA İ.Ö.O.SPOR</v>
      </c>
      <c r="P90" s="221"/>
    </row>
    <row r="91" spans="1:16" ht="36.75" customHeight="1">
      <c r="A91" s="22">
        <v>9</v>
      </c>
      <c r="B91" s="23" t="s">
        <v>162</v>
      </c>
      <c r="C91" s="351">
        <f>IF(ISERROR(VLOOKUP(B91,'KAYIT LİSTESİ'!$B$4:$H$1167,2,0)),"",(VLOOKUP(B91,'KAYIT LİSTESİ'!$B$4:$H$1167,2,0)))</f>
      </c>
      <c r="D91" s="25">
        <f>IF(ISERROR(VLOOKUP(B91,'KAYIT LİSTESİ'!$B$4:$H$1167,4,0)),"",(VLOOKUP(B91,'KAYIT LİSTESİ'!$B$4:$H$1167,4,0)))</f>
      </c>
      <c r="E91" s="51">
        <f>IF(ISERROR(VLOOKUP(B91,'KAYIT LİSTESİ'!$B$4:$H$1167,5,0)),"",(VLOOKUP(B91,'KAYIT LİSTESİ'!$B$4:$H$1167,5,0)))</f>
      </c>
      <c r="F91" s="51">
        <f>IF(ISERROR(VLOOKUP(B91,'KAYIT LİSTESİ'!$B$4:$H$1167,6,0)),"",(VLOOKUP(B91,'KAYIT LİSTESİ'!$B$4:$H$1167,6,0)))</f>
      </c>
      <c r="G91" s="174"/>
      <c r="H91" s="245"/>
      <c r="J91" s="74">
        <v>3</v>
      </c>
      <c r="K91" s="218" t="s">
        <v>284</v>
      </c>
      <c r="L91" s="352">
        <f>IF(ISERROR(VLOOKUP(K91,'KAYIT LİSTESİ'!$B$4:$H$1167,2,0)),"",(VLOOKUP(K91,'KAYIT LİSTESİ'!$B$4:$H$1167,2,0)))</f>
        <v>84</v>
      </c>
      <c r="M91" s="220">
        <f>IF(ISERROR(VLOOKUP(K91,'KAYIT LİSTESİ'!$B$4:$H$1167,4,0)),"",(VLOOKUP(K91,'KAYIT LİSTESİ'!$B$4:$H$1167,4,0)))</f>
        <v>35147</v>
      </c>
      <c r="N91" s="251" t="str">
        <f>IF(ISERROR(VLOOKUP(K91,'KAYIT LİSTESİ'!$B$4:$H$1167,5,0)),"",(VLOOKUP(K91,'KAYIT LİSTESİ'!$B$4:$H$1167,5,0)))</f>
        <v>NAZLI DENİZ</v>
      </c>
      <c r="O91" s="251" t="str">
        <f>IF(ISERROR(VLOOKUP(K91,'KAYIT LİSTESİ'!$B$4:$H$1167,6,0)),"",(VLOOKUP(K91,'KAYIT LİSTESİ'!$B$4:$H$1167,6,0)))</f>
        <v>BALIKESİR-G.S.K.</v>
      </c>
      <c r="P91" s="221"/>
    </row>
    <row r="92" spans="1:16" ht="36.75" customHeight="1">
      <c r="A92" s="22">
        <v>10</v>
      </c>
      <c r="B92" s="23" t="s">
        <v>163</v>
      </c>
      <c r="C92" s="351">
        <f>IF(ISERROR(VLOOKUP(B92,'KAYIT LİSTESİ'!$B$4:$H$1167,2,0)),"",(VLOOKUP(B92,'KAYIT LİSTESİ'!$B$4:$H$1167,2,0)))</f>
      </c>
      <c r="D92" s="25">
        <f>IF(ISERROR(VLOOKUP(B92,'KAYIT LİSTESİ'!$B$4:$H$1167,4,0)),"",(VLOOKUP(B92,'KAYIT LİSTESİ'!$B$4:$H$1167,4,0)))</f>
      </c>
      <c r="E92" s="51">
        <f>IF(ISERROR(VLOOKUP(B92,'KAYIT LİSTESİ'!$B$4:$H$1167,5,0)),"",(VLOOKUP(B92,'KAYIT LİSTESİ'!$B$4:$H$1167,5,0)))</f>
      </c>
      <c r="F92" s="51">
        <f>IF(ISERROR(VLOOKUP(B92,'KAYIT LİSTESİ'!$B$4:$H$1167,6,0)),"",(VLOOKUP(B92,'KAYIT LİSTESİ'!$B$4:$H$1167,6,0)))</f>
      </c>
      <c r="G92" s="174"/>
      <c r="H92" s="245"/>
      <c r="J92" s="74">
        <v>4</v>
      </c>
      <c r="K92" s="218" t="s">
        <v>285</v>
      </c>
      <c r="L92" s="352">
        <f>IF(ISERROR(VLOOKUP(K92,'KAYIT LİSTESİ'!$B$4:$H$1167,2,0)),"",(VLOOKUP(K92,'KAYIT LİSTESİ'!$B$4:$H$1167,2,0)))</f>
        <v>67</v>
      </c>
      <c r="M92" s="220">
        <f>IF(ISERROR(VLOOKUP(K92,'KAYIT LİSTESİ'!$B$4:$H$1167,4,0)),"",(VLOOKUP(K92,'KAYIT LİSTESİ'!$B$4:$H$1167,4,0)))</f>
        <v>34635</v>
      </c>
      <c r="N92" s="251" t="str">
        <f>IF(ISERROR(VLOOKUP(K92,'KAYIT LİSTESİ'!$B$4:$H$1167,5,0)),"",(VLOOKUP(K92,'KAYIT LİSTESİ'!$B$4:$H$1167,5,0)))</f>
        <v>ESRA EMİROĞLU</v>
      </c>
      <c r="O92" s="251" t="str">
        <f>IF(ISERROR(VLOOKUP(K92,'KAYIT LİSTESİ'!$B$4:$H$1167,6,0)),"",(VLOOKUP(K92,'KAYIT LİSTESİ'!$B$4:$H$1167,6,0)))</f>
        <v>BURSA-B.Ş.BLD.SPOR</v>
      </c>
      <c r="P92" s="221"/>
    </row>
    <row r="93" spans="1:16" ht="36.75" customHeight="1">
      <c r="A93" s="22">
        <v>11</v>
      </c>
      <c r="B93" s="23" t="s">
        <v>164</v>
      </c>
      <c r="C93" s="351">
        <f>IF(ISERROR(VLOOKUP(B93,'KAYIT LİSTESİ'!$B$4:$H$1167,2,0)),"",(VLOOKUP(B93,'KAYIT LİSTESİ'!$B$4:$H$1167,2,0)))</f>
      </c>
      <c r="D93" s="25">
        <f>IF(ISERROR(VLOOKUP(B93,'KAYIT LİSTESİ'!$B$4:$H$1167,4,0)),"",(VLOOKUP(B93,'KAYIT LİSTESİ'!$B$4:$H$1167,4,0)))</f>
      </c>
      <c r="E93" s="51">
        <f>IF(ISERROR(VLOOKUP(B93,'KAYIT LİSTESİ'!$B$4:$H$1167,5,0)),"",(VLOOKUP(B93,'KAYIT LİSTESİ'!$B$4:$H$1167,5,0)))</f>
      </c>
      <c r="F93" s="51">
        <f>IF(ISERROR(VLOOKUP(B93,'KAYIT LİSTESİ'!$B$4:$H$1167,6,0)),"",(VLOOKUP(B93,'KAYIT LİSTESİ'!$B$4:$H$1167,6,0)))</f>
      </c>
      <c r="G93" s="174"/>
      <c r="H93" s="245"/>
      <c r="J93" s="74">
        <v>5</v>
      </c>
      <c r="K93" s="218" t="s">
        <v>286</v>
      </c>
      <c r="L93" s="352">
        <f>IF(ISERROR(VLOOKUP(K93,'KAYIT LİSTESİ'!$B$4:$H$1167,2,0)),"",(VLOOKUP(K93,'KAYIT LİSTESİ'!$B$4:$H$1167,2,0)))</f>
        <v>47</v>
      </c>
      <c r="M93" s="220">
        <f>IF(ISERROR(VLOOKUP(K93,'KAYIT LİSTESİ'!$B$4:$H$1167,4,0)),"",(VLOOKUP(K93,'KAYIT LİSTESİ'!$B$4:$H$1167,4,0)))</f>
        <v>34608</v>
      </c>
      <c r="N93" s="251" t="str">
        <f>IF(ISERROR(VLOOKUP(K93,'KAYIT LİSTESİ'!$B$4:$H$1167,5,0)),"",(VLOOKUP(K93,'KAYIT LİSTESİ'!$B$4:$H$1167,5,0)))</f>
        <v>BÜŞRA TURAN</v>
      </c>
      <c r="O93" s="251" t="str">
        <f>IF(ISERROR(VLOOKUP(K93,'KAYIT LİSTESİ'!$B$4:$H$1167,6,0)),"",(VLOOKUP(K93,'KAYIT LİSTESİ'!$B$4:$H$1167,6,0)))</f>
        <v>İZMİR-B.Ş.BLD. SPOR</v>
      </c>
      <c r="P93" s="221"/>
    </row>
    <row r="94" spans="1:16" ht="36.75" customHeight="1">
      <c r="A94" s="22">
        <v>12</v>
      </c>
      <c r="B94" s="23" t="s">
        <v>165</v>
      </c>
      <c r="C94" s="351">
        <f>IF(ISERROR(VLOOKUP(B94,'KAYIT LİSTESİ'!$B$4:$H$1167,2,0)),"",(VLOOKUP(B94,'KAYIT LİSTESİ'!$B$4:$H$1167,2,0)))</f>
      </c>
      <c r="D94" s="25">
        <f>IF(ISERROR(VLOOKUP(B94,'KAYIT LİSTESİ'!$B$4:$H$1167,4,0)),"",(VLOOKUP(B94,'KAYIT LİSTESİ'!$B$4:$H$1167,4,0)))</f>
      </c>
      <c r="E94" s="51">
        <f>IF(ISERROR(VLOOKUP(B94,'KAYIT LİSTESİ'!$B$4:$H$1167,5,0)),"",(VLOOKUP(B94,'KAYIT LİSTESİ'!$B$4:$H$1167,5,0)))</f>
      </c>
      <c r="F94" s="51">
        <f>IF(ISERROR(VLOOKUP(B94,'KAYIT LİSTESİ'!$B$4:$H$1167,6,0)),"",(VLOOKUP(B94,'KAYIT LİSTESİ'!$B$4:$H$1167,6,0)))</f>
      </c>
      <c r="G94" s="174"/>
      <c r="H94" s="245"/>
      <c r="J94" s="74">
        <v>6</v>
      </c>
      <c r="K94" s="218" t="s">
        <v>287</v>
      </c>
      <c r="L94" s="352">
        <f>IF(ISERROR(VLOOKUP(K94,'KAYIT LİSTESİ'!$B$4:$H$1167,2,0)),"",(VLOOKUP(K94,'KAYIT LİSTESİ'!$B$4:$H$1167,2,0)))</f>
        <v>38</v>
      </c>
      <c r="M94" s="220">
        <f>IF(ISERROR(VLOOKUP(K94,'KAYIT LİSTESİ'!$B$4:$H$1167,4,0)),"",(VLOOKUP(K94,'KAYIT LİSTESİ'!$B$4:$H$1167,4,0)))</f>
        <v>34844</v>
      </c>
      <c r="N94" s="251" t="str">
        <f>IF(ISERROR(VLOOKUP(K94,'KAYIT LİSTESİ'!$B$4:$H$1167,5,0)),"",(VLOOKUP(K94,'KAYIT LİSTESİ'!$B$4:$H$1167,5,0)))</f>
        <v>ELİF ÖZMEN</v>
      </c>
      <c r="O94" s="251" t="str">
        <f>IF(ISERROR(VLOOKUP(K94,'KAYIT LİSTESİ'!$B$4:$H$1167,6,0)),"",(VLOOKUP(K94,'KAYIT LİSTESİ'!$B$4:$H$1167,6,0)))</f>
        <v>İSTANBUL-BEŞİKTAŞ J.K</v>
      </c>
      <c r="P94" s="221"/>
    </row>
    <row r="95" spans="1:16" ht="36.75" customHeight="1">
      <c r="A95" s="477" t="s">
        <v>18</v>
      </c>
      <c r="B95" s="478"/>
      <c r="C95" s="478"/>
      <c r="D95" s="478"/>
      <c r="E95" s="478"/>
      <c r="F95" s="478"/>
      <c r="G95" s="478"/>
      <c r="H95" s="245"/>
      <c r="J95" s="74">
        <v>7</v>
      </c>
      <c r="K95" s="218" t="s">
        <v>288</v>
      </c>
      <c r="L95" s="352">
        <f>IF(ISERROR(VLOOKUP(K95,'KAYIT LİSTESİ'!$B$4:$H$1167,2,0)),"",(VLOOKUP(K95,'KAYIT LİSTESİ'!$B$4:$H$1167,2,0)))</f>
        <v>32</v>
      </c>
      <c r="M95" s="220">
        <f>IF(ISERROR(VLOOKUP(K95,'KAYIT LİSTESİ'!$B$4:$H$1167,4,0)),"",(VLOOKUP(K95,'KAYIT LİSTESİ'!$B$4:$H$1167,4,0)))</f>
        <v>34571</v>
      </c>
      <c r="N95" s="251" t="str">
        <f>IF(ISERROR(VLOOKUP(K95,'KAYIT LİSTESİ'!$B$4:$H$1167,5,0)),"",(VLOOKUP(K95,'KAYIT LİSTESİ'!$B$4:$H$1167,5,0)))</f>
        <v>TUĞBA AYDIN</v>
      </c>
      <c r="O95" s="251" t="str">
        <f>IF(ISERROR(VLOOKUP(K95,'KAYIT LİSTESİ'!$B$4:$H$1167,6,0)),"",(VLOOKUP(K95,'KAYIT LİSTESİ'!$B$4:$H$1167,6,0)))</f>
        <v>İSTANBUL-ENKA SPOR KULÜBÜ</v>
      </c>
      <c r="P95" s="221"/>
    </row>
    <row r="96" spans="1:16" ht="36.75" customHeight="1">
      <c r="A96" s="206" t="s">
        <v>12</v>
      </c>
      <c r="B96" s="206" t="s">
        <v>63</v>
      </c>
      <c r="C96" s="206" t="s">
        <v>62</v>
      </c>
      <c r="D96" s="207" t="s">
        <v>13</v>
      </c>
      <c r="E96" s="208" t="s">
        <v>14</v>
      </c>
      <c r="F96" s="208" t="s">
        <v>444</v>
      </c>
      <c r="G96" s="209" t="s">
        <v>132</v>
      </c>
      <c r="H96" s="245"/>
      <c r="J96" s="74">
        <v>8</v>
      </c>
      <c r="K96" s="218" t="s">
        <v>289</v>
      </c>
      <c r="L96" s="352">
        <f>IF(ISERROR(VLOOKUP(K96,'KAYIT LİSTESİ'!$B$4:$H$1167,2,0)),"",(VLOOKUP(K96,'KAYIT LİSTESİ'!$B$4:$H$1167,2,0)))</f>
        <v>1</v>
      </c>
      <c r="M96" s="220">
        <f>IF(ISERROR(VLOOKUP(K96,'KAYIT LİSTESİ'!$B$4:$H$1167,4,0)),"",(VLOOKUP(K96,'KAYIT LİSTESİ'!$B$4:$H$1167,4,0)))</f>
        <v>34396</v>
      </c>
      <c r="N96" s="251" t="str">
        <f>IF(ISERROR(VLOOKUP(K96,'KAYIT LİSTESİ'!$B$4:$H$1167,5,0)),"",(VLOOKUP(K96,'KAYIT LİSTESİ'!$B$4:$H$1167,5,0)))</f>
        <v>BEYZA TİLKİ</v>
      </c>
      <c r="O96" s="251" t="str">
        <f>IF(ISERROR(VLOOKUP(K96,'KAYIT LİSTESİ'!$B$4:$H$1167,6,0)),"",(VLOOKUP(K96,'KAYIT LİSTESİ'!$B$4:$H$1167,6,0)))</f>
        <v>İSTANBUL-FENERBAHÇE</v>
      </c>
      <c r="P96" s="221"/>
    </row>
    <row r="97" spans="1:16" ht="36.75" customHeight="1" hidden="1">
      <c r="A97" s="22">
        <v>1</v>
      </c>
      <c r="B97" s="23" t="s">
        <v>166</v>
      </c>
      <c r="C97" s="350">
        <f>IF(ISERROR(VLOOKUP(B97,'KAYIT LİSTESİ'!$B$4:$H$1167,2,0)),"",(VLOOKUP(B97,'KAYIT LİSTESİ'!$B$4:$H$1167,2,0)))</f>
      </c>
      <c r="D97" s="25">
        <f>IF(ISERROR(VLOOKUP(B97,'KAYIT LİSTESİ'!$B$4:$H$1167,4,0)),"",(VLOOKUP(B97,'KAYIT LİSTESİ'!$B$4:$H$1167,4,0)))</f>
      </c>
      <c r="E97" s="51">
        <f>IF(ISERROR(VLOOKUP(B97,'KAYIT LİSTESİ'!$B$4:$H$1167,5,0)),"",(VLOOKUP(B97,'KAYIT LİSTESİ'!$B$4:$H$1167,5,0)))</f>
      </c>
      <c r="F97" s="51">
        <f>IF(ISERROR(VLOOKUP(B97,'KAYIT LİSTESİ'!$B$4:$H$1167,6,0)),"",(VLOOKUP(B97,'KAYIT LİSTESİ'!$B$4:$H$1167,6,0)))</f>
      </c>
      <c r="G97" s="174"/>
      <c r="H97" s="245"/>
      <c r="J97" s="74">
        <v>9</v>
      </c>
      <c r="K97" s="218" t="s">
        <v>290</v>
      </c>
      <c r="L97" s="352">
        <f>IF(ISERROR(VLOOKUP(K97,'KAYIT LİSTESİ'!$B$4:$H$1167,2,0)),"",(VLOOKUP(K97,'KAYIT LİSTESİ'!$B$4:$H$1167,2,0)))</f>
      </c>
      <c r="M97" s="220">
        <f>IF(ISERROR(VLOOKUP(K97,'KAYIT LİSTESİ'!$B$4:$H$1167,4,0)),"",(VLOOKUP(K97,'KAYIT LİSTESİ'!$B$4:$H$1167,4,0)))</f>
      </c>
      <c r="N97" s="251">
        <f>IF(ISERROR(VLOOKUP(K97,'KAYIT LİSTESİ'!$B$4:$H$1167,5,0)),"",(VLOOKUP(K97,'KAYIT LİSTESİ'!$B$4:$H$1167,5,0)))</f>
      </c>
      <c r="O97" s="251">
        <f>IF(ISERROR(VLOOKUP(K97,'KAYIT LİSTESİ'!$B$4:$H$1167,6,0)),"",(VLOOKUP(K97,'KAYIT LİSTESİ'!$B$4:$H$1167,6,0)))</f>
      </c>
      <c r="P97" s="221"/>
    </row>
    <row r="98" spans="1:16" ht="36.75" customHeight="1" hidden="1">
      <c r="A98" s="22">
        <v>2</v>
      </c>
      <c r="B98" s="23" t="s">
        <v>167</v>
      </c>
      <c r="C98" s="350">
        <f>IF(ISERROR(VLOOKUP(B98,'KAYIT LİSTESİ'!$B$4:$H$1167,2,0)),"",(VLOOKUP(B98,'KAYIT LİSTESİ'!$B$4:$H$1167,2,0)))</f>
      </c>
      <c r="D98" s="25">
        <f>IF(ISERROR(VLOOKUP(B98,'KAYIT LİSTESİ'!$B$4:$H$1167,4,0)),"",(VLOOKUP(B98,'KAYIT LİSTESİ'!$B$4:$H$1167,4,0)))</f>
      </c>
      <c r="E98" s="51">
        <f>IF(ISERROR(VLOOKUP(B98,'KAYIT LİSTESİ'!$B$4:$H$1167,5,0)),"",(VLOOKUP(B98,'KAYIT LİSTESİ'!$B$4:$H$1167,5,0)))</f>
      </c>
      <c r="F98" s="51">
        <f>IF(ISERROR(VLOOKUP(B98,'KAYIT LİSTESİ'!$B$4:$H$1167,6,0)),"",(VLOOKUP(B98,'KAYIT LİSTESİ'!$B$4:$H$1167,6,0)))</f>
      </c>
      <c r="G98" s="174"/>
      <c r="H98" s="245"/>
      <c r="J98" s="74">
        <v>10</v>
      </c>
      <c r="K98" s="218" t="s">
        <v>291</v>
      </c>
      <c r="L98" s="352">
        <f>IF(ISERROR(VLOOKUP(K98,'KAYIT LİSTESİ'!$B$4:$H$1167,2,0)),"",(VLOOKUP(K98,'KAYIT LİSTESİ'!$B$4:$H$1167,2,0)))</f>
      </c>
      <c r="M98" s="220">
        <f>IF(ISERROR(VLOOKUP(K98,'KAYIT LİSTESİ'!$B$4:$H$1167,4,0)),"",(VLOOKUP(K98,'KAYIT LİSTESİ'!$B$4:$H$1167,4,0)))</f>
      </c>
      <c r="N98" s="251">
        <f>IF(ISERROR(VLOOKUP(K98,'KAYIT LİSTESİ'!$B$4:$H$1167,5,0)),"",(VLOOKUP(K98,'KAYIT LİSTESİ'!$B$4:$H$1167,5,0)))</f>
      </c>
      <c r="O98" s="251">
        <f>IF(ISERROR(VLOOKUP(K98,'KAYIT LİSTESİ'!$B$4:$H$1167,6,0)),"",(VLOOKUP(K98,'KAYIT LİSTESİ'!$B$4:$H$1167,6,0)))</f>
      </c>
      <c r="P98" s="221"/>
    </row>
    <row r="99" spans="1:16" ht="36.75" customHeight="1" hidden="1">
      <c r="A99" s="22">
        <v>3</v>
      </c>
      <c r="B99" s="23" t="s">
        <v>168</v>
      </c>
      <c r="C99" s="350">
        <f>IF(ISERROR(VLOOKUP(B99,'KAYIT LİSTESİ'!$B$4:$H$1167,2,0)),"",(VLOOKUP(B99,'KAYIT LİSTESİ'!$B$4:$H$1167,2,0)))</f>
      </c>
      <c r="D99" s="25">
        <f>IF(ISERROR(VLOOKUP(B99,'KAYIT LİSTESİ'!$B$4:$H$1167,4,0)),"",(VLOOKUP(B99,'KAYIT LİSTESİ'!$B$4:$H$1167,4,0)))</f>
      </c>
      <c r="E99" s="51">
        <f>IF(ISERROR(VLOOKUP(B99,'KAYIT LİSTESİ'!$B$4:$H$1167,5,0)),"",(VLOOKUP(B99,'KAYIT LİSTESİ'!$B$4:$H$1167,5,0)))</f>
      </c>
      <c r="F99" s="51">
        <f>IF(ISERROR(VLOOKUP(B99,'KAYIT LİSTESİ'!$B$4:$H$1167,6,0)),"",(VLOOKUP(B99,'KAYIT LİSTESİ'!$B$4:$H$1167,6,0)))</f>
      </c>
      <c r="G99" s="174"/>
      <c r="H99" s="245"/>
      <c r="J99" s="74">
        <v>11</v>
      </c>
      <c r="K99" s="218" t="s">
        <v>292</v>
      </c>
      <c r="L99" s="352">
        <f>IF(ISERROR(VLOOKUP(K99,'KAYIT LİSTESİ'!$B$4:$H$1167,2,0)),"",(VLOOKUP(K99,'KAYIT LİSTESİ'!$B$4:$H$1167,2,0)))</f>
      </c>
      <c r="M99" s="220">
        <f>IF(ISERROR(VLOOKUP(K99,'KAYIT LİSTESİ'!$B$4:$H$1167,4,0)),"",(VLOOKUP(K99,'KAYIT LİSTESİ'!$B$4:$H$1167,4,0)))</f>
      </c>
      <c r="N99" s="251">
        <f>IF(ISERROR(VLOOKUP(K99,'KAYIT LİSTESİ'!$B$4:$H$1167,5,0)),"",(VLOOKUP(K99,'KAYIT LİSTESİ'!$B$4:$H$1167,5,0)))</f>
      </c>
      <c r="O99" s="251">
        <f>IF(ISERROR(VLOOKUP(K99,'KAYIT LİSTESİ'!$B$4:$H$1167,6,0)),"",(VLOOKUP(K99,'KAYIT LİSTESİ'!$B$4:$H$1167,6,0)))</f>
      </c>
      <c r="P99" s="221"/>
    </row>
    <row r="100" spans="1:16" ht="36.75" customHeight="1" hidden="1">
      <c r="A100" s="22">
        <v>4</v>
      </c>
      <c r="B100" s="23" t="s">
        <v>169</v>
      </c>
      <c r="C100" s="350">
        <f>IF(ISERROR(VLOOKUP(B100,'KAYIT LİSTESİ'!$B$4:$H$1167,2,0)),"",(VLOOKUP(B100,'KAYIT LİSTESİ'!$B$4:$H$1167,2,0)))</f>
      </c>
      <c r="D100" s="25">
        <f>IF(ISERROR(VLOOKUP(B100,'KAYIT LİSTESİ'!$B$4:$H$1167,4,0)),"",(VLOOKUP(B100,'KAYIT LİSTESİ'!$B$4:$H$1167,4,0)))</f>
      </c>
      <c r="E100" s="51">
        <f>IF(ISERROR(VLOOKUP(B100,'KAYIT LİSTESİ'!$B$4:$H$1167,5,0)),"",(VLOOKUP(B100,'KAYIT LİSTESİ'!$B$4:$H$1167,5,0)))</f>
      </c>
      <c r="F100" s="51">
        <f>IF(ISERROR(VLOOKUP(B100,'KAYIT LİSTESİ'!$B$4:$H$1167,6,0)),"",(VLOOKUP(B100,'KAYIT LİSTESİ'!$B$4:$H$1167,6,0)))</f>
      </c>
      <c r="G100" s="174"/>
      <c r="H100" s="245"/>
      <c r="J100" s="74">
        <v>12</v>
      </c>
      <c r="K100" s="218" t="s">
        <v>293</v>
      </c>
      <c r="L100" s="352">
        <f>IF(ISERROR(VLOOKUP(K100,'KAYIT LİSTESİ'!$B$4:$H$1167,2,0)),"",(VLOOKUP(K100,'KAYIT LİSTESİ'!$B$4:$H$1167,2,0)))</f>
      </c>
      <c r="M100" s="220">
        <f>IF(ISERROR(VLOOKUP(K100,'KAYIT LİSTESİ'!$B$4:$H$1167,4,0)),"",(VLOOKUP(K100,'KAYIT LİSTESİ'!$B$4:$H$1167,4,0)))</f>
      </c>
      <c r="N100" s="251">
        <f>IF(ISERROR(VLOOKUP(K100,'KAYIT LİSTESİ'!$B$4:$H$1167,5,0)),"",(VLOOKUP(K100,'KAYIT LİSTESİ'!$B$4:$H$1167,5,0)))</f>
      </c>
      <c r="O100" s="251">
        <f>IF(ISERROR(VLOOKUP(K100,'KAYIT LİSTESİ'!$B$4:$H$1167,6,0)),"",(VLOOKUP(K100,'KAYIT LİSTESİ'!$B$4:$H$1167,6,0)))</f>
      </c>
      <c r="P100" s="221"/>
    </row>
    <row r="101" spans="1:16" ht="36.75" customHeight="1" hidden="1">
      <c r="A101" s="22">
        <v>5</v>
      </c>
      <c r="B101" s="23" t="s">
        <v>170</v>
      </c>
      <c r="C101" s="350">
        <f>IF(ISERROR(VLOOKUP(B101,'KAYIT LİSTESİ'!$B$4:$H$1167,2,0)),"",(VLOOKUP(B101,'KAYIT LİSTESİ'!$B$4:$H$1167,2,0)))</f>
      </c>
      <c r="D101" s="25">
        <f>IF(ISERROR(VLOOKUP(B101,'KAYIT LİSTESİ'!$B$4:$H$1167,4,0)),"",(VLOOKUP(B101,'KAYIT LİSTESİ'!$B$4:$H$1167,4,0)))</f>
      </c>
      <c r="E101" s="51">
        <f>IF(ISERROR(VLOOKUP(B101,'KAYIT LİSTESİ'!$B$4:$H$1167,5,0)),"",(VLOOKUP(B101,'KAYIT LİSTESİ'!$B$4:$H$1167,5,0)))</f>
      </c>
      <c r="F101" s="51">
        <f>IF(ISERROR(VLOOKUP(B101,'KAYIT LİSTESİ'!$B$4:$H$1167,6,0)),"",(VLOOKUP(B101,'KAYIT LİSTESİ'!$B$4:$H$1167,6,0)))</f>
      </c>
      <c r="G101" s="174"/>
      <c r="H101" s="245"/>
      <c r="J101" s="74">
        <v>13</v>
      </c>
      <c r="K101" s="218" t="s">
        <v>294</v>
      </c>
      <c r="L101" s="352">
        <f>IF(ISERROR(VLOOKUP(K101,'KAYIT LİSTESİ'!$B$4:$H$1167,2,0)),"",(VLOOKUP(K101,'KAYIT LİSTESİ'!$B$4:$H$1167,2,0)))</f>
      </c>
      <c r="M101" s="220">
        <f>IF(ISERROR(VLOOKUP(K101,'KAYIT LİSTESİ'!$B$4:$H$1167,4,0)),"",(VLOOKUP(K101,'KAYIT LİSTESİ'!$B$4:$H$1167,4,0)))</f>
      </c>
      <c r="N101" s="251">
        <f>IF(ISERROR(VLOOKUP(K101,'KAYIT LİSTESİ'!$B$4:$H$1167,5,0)),"",(VLOOKUP(K101,'KAYIT LİSTESİ'!$B$4:$H$1167,5,0)))</f>
      </c>
      <c r="O101" s="251">
        <f>IF(ISERROR(VLOOKUP(K101,'KAYIT LİSTESİ'!$B$4:$H$1167,6,0)),"",(VLOOKUP(K101,'KAYIT LİSTESİ'!$B$4:$H$1167,6,0)))</f>
      </c>
      <c r="P101" s="221"/>
    </row>
    <row r="102" spans="1:16" ht="36.75" customHeight="1" hidden="1">
      <c r="A102" s="22">
        <v>6</v>
      </c>
      <c r="B102" s="23" t="s">
        <v>171</v>
      </c>
      <c r="C102" s="350">
        <f>IF(ISERROR(VLOOKUP(B102,'KAYIT LİSTESİ'!$B$4:$H$1167,2,0)),"",(VLOOKUP(B102,'KAYIT LİSTESİ'!$B$4:$H$1167,2,0)))</f>
      </c>
      <c r="D102" s="25">
        <f>IF(ISERROR(VLOOKUP(B102,'KAYIT LİSTESİ'!$B$4:$H$1167,4,0)),"",(VLOOKUP(B102,'KAYIT LİSTESİ'!$B$4:$H$1167,4,0)))</f>
      </c>
      <c r="E102" s="51">
        <f>IF(ISERROR(VLOOKUP(B102,'KAYIT LİSTESİ'!$B$4:$H$1167,5,0)),"",(VLOOKUP(B102,'KAYIT LİSTESİ'!$B$4:$H$1167,5,0)))</f>
      </c>
      <c r="F102" s="51">
        <f>IF(ISERROR(VLOOKUP(B102,'KAYIT LİSTESİ'!$B$4:$H$1167,6,0)),"",(VLOOKUP(B102,'KAYIT LİSTESİ'!$B$4:$H$1167,6,0)))</f>
      </c>
      <c r="G102" s="174"/>
      <c r="H102" s="245"/>
      <c r="J102" s="74">
        <v>14</v>
      </c>
      <c r="K102" s="218" t="s">
        <v>295</v>
      </c>
      <c r="L102" s="352">
        <f>IF(ISERROR(VLOOKUP(K102,'KAYIT LİSTESİ'!$B$4:$H$1167,2,0)),"",(VLOOKUP(K102,'KAYIT LİSTESİ'!$B$4:$H$1167,2,0)))</f>
      </c>
      <c r="M102" s="220">
        <f>IF(ISERROR(VLOOKUP(K102,'KAYIT LİSTESİ'!$B$4:$H$1167,4,0)),"",(VLOOKUP(K102,'KAYIT LİSTESİ'!$B$4:$H$1167,4,0)))</f>
      </c>
      <c r="N102" s="251">
        <f>IF(ISERROR(VLOOKUP(K102,'KAYIT LİSTESİ'!$B$4:$H$1167,5,0)),"",(VLOOKUP(K102,'KAYIT LİSTESİ'!$B$4:$H$1167,5,0)))</f>
      </c>
      <c r="O102" s="251">
        <f>IF(ISERROR(VLOOKUP(K102,'KAYIT LİSTESİ'!$B$4:$H$1167,6,0)),"",(VLOOKUP(K102,'KAYIT LİSTESİ'!$B$4:$H$1167,6,0)))</f>
      </c>
      <c r="P102" s="221"/>
    </row>
    <row r="103" spans="1:16" ht="36.75" customHeight="1" hidden="1">
      <c r="A103" s="22">
        <v>7</v>
      </c>
      <c r="B103" s="23" t="s">
        <v>172</v>
      </c>
      <c r="C103" s="350">
        <f>IF(ISERROR(VLOOKUP(B103,'KAYIT LİSTESİ'!$B$4:$H$1167,2,0)),"",(VLOOKUP(B103,'KAYIT LİSTESİ'!$B$4:$H$1167,2,0)))</f>
      </c>
      <c r="D103" s="25">
        <f>IF(ISERROR(VLOOKUP(B103,'KAYIT LİSTESİ'!$B$4:$H$1167,4,0)),"",(VLOOKUP(B103,'KAYIT LİSTESİ'!$B$4:$H$1167,4,0)))</f>
      </c>
      <c r="E103" s="51">
        <f>IF(ISERROR(VLOOKUP(B103,'KAYIT LİSTESİ'!$B$4:$H$1167,5,0)),"",(VLOOKUP(B103,'KAYIT LİSTESİ'!$B$4:$H$1167,5,0)))</f>
      </c>
      <c r="F103" s="51">
        <f>IF(ISERROR(VLOOKUP(B103,'KAYIT LİSTESİ'!$B$4:$H$1167,6,0)),"",(VLOOKUP(B103,'KAYIT LİSTESİ'!$B$4:$H$1167,6,0)))</f>
      </c>
      <c r="G103" s="174"/>
      <c r="H103" s="245"/>
      <c r="J103" s="74">
        <v>15</v>
      </c>
      <c r="K103" s="218" t="s">
        <v>296</v>
      </c>
      <c r="L103" s="352">
        <f>IF(ISERROR(VLOOKUP(K103,'KAYIT LİSTESİ'!$B$4:$H$1167,2,0)),"",(VLOOKUP(K103,'KAYIT LİSTESİ'!$B$4:$H$1167,2,0)))</f>
      </c>
      <c r="M103" s="220">
        <f>IF(ISERROR(VLOOKUP(K103,'KAYIT LİSTESİ'!$B$4:$H$1167,4,0)),"",(VLOOKUP(K103,'KAYIT LİSTESİ'!$B$4:$H$1167,4,0)))</f>
      </c>
      <c r="N103" s="251">
        <f>IF(ISERROR(VLOOKUP(K103,'KAYIT LİSTESİ'!$B$4:$H$1167,5,0)),"",(VLOOKUP(K103,'KAYIT LİSTESİ'!$B$4:$H$1167,5,0)))</f>
      </c>
      <c r="O103" s="251">
        <f>IF(ISERROR(VLOOKUP(K103,'KAYIT LİSTESİ'!$B$4:$H$1167,6,0)),"",(VLOOKUP(K103,'KAYIT LİSTESİ'!$B$4:$H$1167,6,0)))</f>
      </c>
      <c r="P103" s="221"/>
    </row>
    <row r="104" spans="1:16" ht="36.75" customHeight="1" hidden="1">
      <c r="A104" s="22">
        <v>8</v>
      </c>
      <c r="B104" s="23" t="s">
        <v>173</v>
      </c>
      <c r="C104" s="350">
        <f>IF(ISERROR(VLOOKUP(B104,'KAYIT LİSTESİ'!$B$4:$H$1167,2,0)),"",(VLOOKUP(B104,'KAYIT LİSTESİ'!$B$4:$H$1167,2,0)))</f>
      </c>
      <c r="D104" s="25">
        <f>IF(ISERROR(VLOOKUP(B104,'KAYIT LİSTESİ'!$B$4:$H$1167,4,0)),"",(VLOOKUP(B104,'KAYIT LİSTESİ'!$B$4:$H$1167,4,0)))</f>
      </c>
      <c r="E104" s="51">
        <f>IF(ISERROR(VLOOKUP(B104,'KAYIT LİSTESİ'!$B$4:$H$1167,5,0)),"",(VLOOKUP(B104,'KAYIT LİSTESİ'!$B$4:$H$1167,5,0)))</f>
      </c>
      <c r="F104" s="51">
        <f>IF(ISERROR(VLOOKUP(B104,'KAYIT LİSTESİ'!$B$4:$H$1167,6,0)),"",(VLOOKUP(B104,'KAYIT LİSTESİ'!$B$4:$H$1167,6,0)))</f>
      </c>
      <c r="G104" s="174"/>
      <c r="H104" s="245"/>
      <c r="J104" s="74">
        <v>16</v>
      </c>
      <c r="K104" s="218" t="s">
        <v>297</v>
      </c>
      <c r="L104" s="352">
        <f>IF(ISERROR(VLOOKUP(K104,'KAYIT LİSTESİ'!$B$4:$H$1167,2,0)),"",(VLOOKUP(K104,'KAYIT LİSTESİ'!$B$4:$H$1167,2,0)))</f>
      </c>
      <c r="M104" s="220">
        <f>IF(ISERROR(VLOOKUP(K104,'KAYIT LİSTESİ'!$B$4:$H$1167,4,0)),"",(VLOOKUP(K104,'KAYIT LİSTESİ'!$B$4:$H$1167,4,0)))</f>
      </c>
      <c r="N104" s="251">
        <f>IF(ISERROR(VLOOKUP(K104,'KAYIT LİSTESİ'!$B$4:$H$1167,5,0)),"",(VLOOKUP(K104,'KAYIT LİSTESİ'!$B$4:$H$1167,5,0)))</f>
      </c>
      <c r="O104" s="251">
        <f>IF(ISERROR(VLOOKUP(K104,'KAYIT LİSTESİ'!$B$4:$H$1167,6,0)),"",(VLOOKUP(K104,'KAYIT LİSTESİ'!$B$4:$H$1167,6,0)))</f>
      </c>
      <c r="P104" s="221"/>
    </row>
    <row r="105" spans="1:16" ht="36.75" customHeight="1" hidden="1">
      <c r="A105" s="22">
        <v>9</v>
      </c>
      <c r="B105" s="23" t="s">
        <v>174</v>
      </c>
      <c r="C105" s="350">
        <f>IF(ISERROR(VLOOKUP(B105,'KAYIT LİSTESİ'!$B$4:$H$1167,2,0)),"",(VLOOKUP(B105,'KAYIT LİSTESİ'!$B$4:$H$1167,2,0)))</f>
      </c>
      <c r="D105" s="25">
        <f>IF(ISERROR(VLOOKUP(B105,'KAYIT LİSTESİ'!$B$4:$H$1167,4,0)),"",(VLOOKUP(B105,'KAYIT LİSTESİ'!$B$4:$H$1167,4,0)))</f>
      </c>
      <c r="E105" s="51">
        <f>IF(ISERROR(VLOOKUP(B105,'KAYIT LİSTESİ'!$B$4:$H$1167,5,0)),"",(VLOOKUP(B105,'KAYIT LİSTESİ'!$B$4:$H$1167,5,0)))</f>
      </c>
      <c r="F105" s="51">
        <f>IF(ISERROR(VLOOKUP(B105,'KAYIT LİSTESİ'!$B$4:$H$1167,6,0)),"",(VLOOKUP(B105,'KAYIT LİSTESİ'!$B$4:$H$1167,6,0)))</f>
      </c>
      <c r="G105" s="174"/>
      <c r="H105" s="245"/>
      <c r="J105" s="74">
        <v>17</v>
      </c>
      <c r="K105" s="218" t="s">
        <v>298</v>
      </c>
      <c r="L105" s="352">
        <f>IF(ISERROR(VLOOKUP(K105,'KAYIT LİSTESİ'!$B$4:$H$1167,2,0)),"",(VLOOKUP(K105,'KAYIT LİSTESİ'!$B$4:$H$1167,2,0)))</f>
      </c>
      <c r="M105" s="220">
        <f>IF(ISERROR(VLOOKUP(K105,'KAYIT LİSTESİ'!$B$4:$H$1167,4,0)),"",(VLOOKUP(K105,'KAYIT LİSTESİ'!$B$4:$H$1167,4,0)))</f>
      </c>
      <c r="N105" s="251">
        <f>IF(ISERROR(VLOOKUP(K105,'KAYIT LİSTESİ'!$B$4:$H$1167,5,0)),"",(VLOOKUP(K105,'KAYIT LİSTESİ'!$B$4:$H$1167,5,0)))</f>
      </c>
      <c r="O105" s="251">
        <f>IF(ISERROR(VLOOKUP(K105,'KAYIT LİSTESİ'!$B$4:$H$1167,6,0)),"",(VLOOKUP(K105,'KAYIT LİSTESİ'!$B$4:$H$1167,6,0)))</f>
      </c>
      <c r="P105" s="221"/>
    </row>
    <row r="106" spans="1:16" ht="36.75" customHeight="1" hidden="1">
      <c r="A106" s="22">
        <v>10</v>
      </c>
      <c r="B106" s="23" t="s">
        <v>175</v>
      </c>
      <c r="C106" s="350">
        <f>IF(ISERROR(VLOOKUP(B106,'KAYIT LİSTESİ'!$B$4:$H$1167,2,0)),"",(VLOOKUP(B106,'KAYIT LİSTESİ'!$B$4:$H$1167,2,0)))</f>
      </c>
      <c r="D106" s="25">
        <f>IF(ISERROR(VLOOKUP(B106,'KAYIT LİSTESİ'!$B$4:$H$1167,4,0)),"",(VLOOKUP(B106,'KAYIT LİSTESİ'!$B$4:$H$1167,4,0)))</f>
      </c>
      <c r="E106" s="51">
        <f>IF(ISERROR(VLOOKUP(B106,'KAYIT LİSTESİ'!$B$4:$H$1167,5,0)),"",(VLOOKUP(B106,'KAYIT LİSTESİ'!$B$4:$H$1167,5,0)))</f>
      </c>
      <c r="F106" s="51">
        <f>IF(ISERROR(VLOOKUP(B106,'KAYIT LİSTESİ'!$B$4:$H$1167,6,0)),"",(VLOOKUP(B106,'KAYIT LİSTESİ'!$B$4:$H$1167,6,0)))</f>
      </c>
      <c r="G106" s="174"/>
      <c r="H106" s="245"/>
      <c r="J106" s="74">
        <v>18</v>
      </c>
      <c r="K106" s="218" t="s">
        <v>299</v>
      </c>
      <c r="L106" s="352">
        <f>IF(ISERROR(VLOOKUP(K106,'KAYIT LİSTESİ'!$B$4:$H$1167,2,0)),"",(VLOOKUP(K106,'KAYIT LİSTESİ'!$B$4:$H$1167,2,0)))</f>
      </c>
      <c r="M106" s="220">
        <f>IF(ISERROR(VLOOKUP(K106,'KAYIT LİSTESİ'!$B$4:$H$1167,4,0)),"",(VLOOKUP(K106,'KAYIT LİSTESİ'!$B$4:$H$1167,4,0)))</f>
      </c>
      <c r="N106" s="251">
        <f>IF(ISERROR(VLOOKUP(K106,'KAYIT LİSTESİ'!$B$4:$H$1167,5,0)),"",(VLOOKUP(K106,'KAYIT LİSTESİ'!$B$4:$H$1167,5,0)))</f>
      </c>
      <c r="O106" s="251">
        <f>IF(ISERROR(VLOOKUP(K106,'KAYIT LİSTESİ'!$B$4:$H$1167,6,0)),"",(VLOOKUP(K106,'KAYIT LİSTESİ'!$B$4:$H$1167,6,0)))</f>
      </c>
      <c r="P106" s="221"/>
    </row>
    <row r="107" spans="1:16" ht="36.75" customHeight="1" hidden="1">
      <c r="A107" s="22">
        <v>11</v>
      </c>
      <c r="B107" s="23" t="s">
        <v>176</v>
      </c>
      <c r="C107" s="350">
        <f>IF(ISERROR(VLOOKUP(B107,'KAYIT LİSTESİ'!$B$4:$H$1167,2,0)),"",(VLOOKUP(B107,'KAYIT LİSTESİ'!$B$4:$H$1167,2,0)))</f>
      </c>
      <c r="D107" s="25">
        <f>IF(ISERROR(VLOOKUP(B107,'KAYIT LİSTESİ'!$B$4:$H$1167,4,0)),"",(VLOOKUP(B107,'KAYIT LİSTESİ'!$B$4:$H$1167,4,0)))</f>
      </c>
      <c r="E107" s="51">
        <f>IF(ISERROR(VLOOKUP(B107,'KAYIT LİSTESİ'!$B$4:$H$1167,5,0)),"",(VLOOKUP(B107,'KAYIT LİSTESİ'!$B$4:$H$1167,5,0)))</f>
      </c>
      <c r="F107" s="51">
        <f>IF(ISERROR(VLOOKUP(B107,'KAYIT LİSTESİ'!$B$4:$H$1167,6,0)),"",(VLOOKUP(B107,'KAYIT LİSTESİ'!$B$4:$H$1167,6,0)))</f>
      </c>
      <c r="G107" s="174"/>
      <c r="H107" s="245"/>
      <c r="J107" s="74">
        <v>19</v>
      </c>
      <c r="K107" s="218" t="s">
        <v>300</v>
      </c>
      <c r="L107" s="352">
        <f>IF(ISERROR(VLOOKUP(K107,'KAYIT LİSTESİ'!$B$4:$H$1167,2,0)),"",(VLOOKUP(K107,'KAYIT LİSTESİ'!$B$4:$H$1167,2,0)))</f>
      </c>
      <c r="M107" s="220">
        <f>IF(ISERROR(VLOOKUP(K107,'KAYIT LİSTESİ'!$B$4:$H$1167,4,0)),"",(VLOOKUP(K107,'KAYIT LİSTESİ'!$B$4:$H$1167,4,0)))</f>
      </c>
      <c r="N107" s="251">
        <f>IF(ISERROR(VLOOKUP(K107,'KAYIT LİSTESİ'!$B$4:$H$1167,5,0)),"",(VLOOKUP(K107,'KAYIT LİSTESİ'!$B$4:$H$1167,5,0)))</f>
      </c>
      <c r="O107" s="251">
        <f>IF(ISERROR(VLOOKUP(K107,'KAYIT LİSTESİ'!$B$4:$H$1167,6,0)),"",(VLOOKUP(K107,'KAYIT LİSTESİ'!$B$4:$H$1167,6,0)))</f>
      </c>
      <c r="P107" s="221"/>
    </row>
    <row r="108" spans="1:16" ht="36.75" customHeight="1" hidden="1">
      <c r="A108" s="22">
        <v>12</v>
      </c>
      <c r="B108" s="23" t="s">
        <v>177</v>
      </c>
      <c r="C108" s="350">
        <f>IF(ISERROR(VLOOKUP(B108,'KAYIT LİSTESİ'!$B$4:$H$1167,2,0)),"",(VLOOKUP(B108,'KAYIT LİSTESİ'!$B$4:$H$1167,2,0)))</f>
      </c>
      <c r="D108" s="25">
        <f>IF(ISERROR(VLOOKUP(B108,'KAYIT LİSTESİ'!$B$4:$H$1167,4,0)),"",(VLOOKUP(B108,'KAYIT LİSTESİ'!$B$4:$H$1167,4,0)))</f>
      </c>
      <c r="E108" s="51">
        <f>IF(ISERROR(VLOOKUP(B108,'KAYIT LİSTESİ'!$B$4:$H$1167,5,0)),"",(VLOOKUP(B108,'KAYIT LİSTESİ'!$B$4:$H$1167,5,0)))</f>
      </c>
      <c r="F108" s="51">
        <f>IF(ISERROR(VLOOKUP(B108,'KAYIT LİSTESİ'!$B$4:$H$1167,6,0)),"",(VLOOKUP(B108,'KAYIT LİSTESİ'!$B$4:$H$1167,6,0)))</f>
      </c>
      <c r="G108" s="174"/>
      <c r="H108" s="245"/>
      <c r="J108" s="74">
        <v>20</v>
      </c>
      <c r="K108" s="218" t="s">
        <v>301</v>
      </c>
      <c r="L108" s="352">
        <f>IF(ISERROR(VLOOKUP(K108,'KAYIT LİSTESİ'!$B$4:$H$1167,2,0)),"",(VLOOKUP(K108,'KAYIT LİSTESİ'!$B$4:$H$1167,2,0)))</f>
      </c>
      <c r="M108" s="220">
        <f>IF(ISERROR(VLOOKUP(K108,'KAYIT LİSTESİ'!$B$4:$H$1167,4,0)),"",(VLOOKUP(K108,'KAYIT LİSTESİ'!$B$4:$H$1167,4,0)))</f>
      </c>
      <c r="N108" s="251">
        <f>IF(ISERROR(VLOOKUP(K108,'KAYIT LİSTESİ'!$B$4:$H$1167,5,0)),"",(VLOOKUP(K108,'KAYIT LİSTESİ'!$B$4:$H$1167,5,0)))</f>
      </c>
      <c r="O108" s="251">
        <f>IF(ISERROR(VLOOKUP(K108,'KAYIT LİSTESİ'!$B$4:$H$1167,6,0)),"",(VLOOKUP(K108,'KAYIT LİSTESİ'!$B$4:$H$1167,6,0)))</f>
      </c>
      <c r="P108" s="221"/>
    </row>
    <row r="109" spans="1:16" ht="36.75" customHeight="1">
      <c r="A109" s="479" t="s">
        <v>502</v>
      </c>
      <c r="B109" s="479"/>
      <c r="C109" s="479"/>
      <c r="D109" s="479"/>
      <c r="E109" s="479"/>
      <c r="F109" s="479"/>
      <c r="G109" s="479"/>
      <c r="H109" s="245"/>
      <c r="J109" s="480" t="s">
        <v>437</v>
      </c>
      <c r="K109" s="480"/>
      <c r="L109" s="480"/>
      <c r="M109" s="480"/>
      <c r="N109" s="480"/>
      <c r="O109" s="480"/>
      <c r="P109" s="480"/>
    </row>
    <row r="110" spans="1:16" ht="36.75" customHeight="1">
      <c r="A110" s="477" t="s">
        <v>16</v>
      </c>
      <c r="B110" s="478"/>
      <c r="C110" s="478"/>
      <c r="D110" s="478"/>
      <c r="E110" s="478"/>
      <c r="F110" s="478"/>
      <c r="G110" s="478"/>
      <c r="H110" s="245"/>
      <c r="J110" s="474" t="s">
        <v>6</v>
      </c>
      <c r="K110" s="481"/>
      <c r="L110" s="474" t="s">
        <v>61</v>
      </c>
      <c r="M110" s="474" t="s">
        <v>21</v>
      </c>
      <c r="N110" s="474" t="s">
        <v>7</v>
      </c>
      <c r="O110" s="474" t="s">
        <v>444</v>
      </c>
      <c r="P110" s="474" t="s">
        <v>132</v>
      </c>
    </row>
    <row r="111" spans="1:16" ht="36.75" customHeight="1">
      <c r="A111" s="206" t="s">
        <v>12</v>
      </c>
      <c r="B111" s="206" t="s">
        <v>63</v>
      </c>
      <c r="C111" s="206" t="s">
        <v>62</v>
      </c>
      <c r="D111" s="207" t="s">
        <v>13</v>
      </c>
      <c r="E111" s="208" t="s">
        <v>14</v>
      </c>
      <c r="F111" s="208" t="s">
        <v>444</v>
      </c>
      <c r="G111" s="209" t="s">
        <v>132</v>
      </c>
      <c r="H111" s="245"/>
      <c r="J111" s="475"/>
      <c r="K111" s="481"/>
      <c r="L111" s="475"/>
      <c r="M111" s="475"/>
      <c r="N111" s="475"/>
      <c r="O111" s="475"/>
      <c r="P111" s="475"/>
    </row>
    <row r="112" spans="1:16" ht="36.75" customHeight="1">
      <c r="A112" s="22">
        <v>1</v>
      </c>
      <c r="B112" s="23" t="s">
        <v>371</v>
      </c>
      <c r="C112" s="350">
        <f>IF(ISERROR(VLOOKUP(B112,'KAYIT LİSTESİ'!$B$4:$H$1167,2,0)),"",(VLOOKUP(B112,'KAYIT LİSTESİ'!$B$4:$H$1167,2,0)))</f>
        <v>87</v>
      </c>
      <c r="D112" s="25">
        <f>IF(ISERROR(VLOOKUP(B112,'KAYIT LİSTESİ'!$B$4:$H$1167,4,0)),"",(VLOOKUP(B112,'KAYIT LİSTESİ'!$B$4:$H$1167,4,0)))</f>
        <v>35431</v>
      </c>
      <c r="E112" s="51" t="str">
        <f>IF(ISERROR(VLOOKUP(B112,'KAYIT LİSTESİ'!$B$4:$H$1167,5,0)),"",(VLOOKUP(B112,'KAYIT LİSTESİ'!$B$4:$H$1167,5,0)))</f>
        <v>ARZU ATAŞCAN</v>
      </c>
      <c r="F112" s="51" t="str">
        <f>IF(ISERROR(VLOOKUP(B112,'KAYIT LİSTESİ'!$B$4:$H$1167,6,0)),"",(VLOOKUP(B112,'KAYIT LİSTESİ'!$B$4:$H$1167,6,0)))</f>
        <v>İSTANBUL-SULTANBEYLİ MEVLANA İ.Ö.O.SPOR</v>
      </c>
      <c r="G112" s="174"/>
      <c r="H112" s="245"/>
      <c r="J112" s="99">
        <v>1</v>
      </c>
      <c r="K112" s="100" t="s">
        <v>395</v>
      </c>
      <c r="L112" s="331">
        <f>IF(ISERROR(VLOOKUP(K112,'KAYIT LİSTESİ'!$B$4:$H$1167,2,0)),"",(VLOOKUP(K112,'KAYIT LİSTESİ'!$B$4:$H$1167,2,0)))</f>
        <v>98</v>
      </c>
      <c r="M112" s="101">
        <f>IF(ISERROR(VLOOKUP(K112,'KAYIT LİSTESİ'!$B$4:$H$1167,4,0)),"",(VLOOKUP(K112,'KAYIT LİSTESİ'!$B$4:$H$1167,4,0)))</f>
        <v>35325</v>
      </c>
      <c r="N112" s="186" t="str">
        <f>IF(ISERROR(VLOOKUP(K112,'KAYIT LİSTESİ'!$B$4:$H$1167,5,0)),"",(VLOOKUP(K112,'KAYIT LİSTESİ'!$B$4:$H$1167,5,0)))</f>
        <v>BETÜL DURAN</v>
      </c>
      <c r="O112" s="186" t="str">
        <f>IF(ISERROR(VLOOKUP(K112,'KAYIT LİSTESİ'!$B$4:$H$1167,6,0)),"",(VLOOKUP(K112,'KAYIT LİSTESİ'!$B$4:$H$1167,6,0)))</f>
        <v>TOKAT-GENÇLİK SPOR</v>
      </c>
      <c r="P112" s="221"/>
    </row>
    <row r="113" spans="1:16" ht="36.75" customHeight="1">
      <c r="A113" s="22">
        <v>2</v>
      </c>
      <c r="B113" s="23" t="s">
        <v>372</v>
      </c>
      <c r="C113" s="350">
        <f>IF(ISERROR(VLOOKUP(B113,'KAYIT LİSTESİ'!$B$4:$H$1167,2,0)),"",(VLOOKUP(B113,'KAYIT LİSTESİ'!$B$4:$H$1167,2,0)))</f>
        <v>73</v>
      </c>
      <c r="D113" s="25">
        <f>IF(ISERROR(VLOOKUP(B113,'KAYIT LİSTESİ'!$B$4:$H$1167,4,0)),"",(VLOOKUP(B113,'KAYIT LİSTESİ'!$B$4:$H$1167,4,0)))</f>
        <v>34639</v>
      </c>
      <c r="E113" s="51" t="str">
        <f>IF(ISERROR(VLOOKUP(B113,'KAYIT LİSTESİ'!$B$4:$H$1167,5,0)),"",(VLOOKUP(B113,'KAYIT LİSTESİ'!$B$4:$H$1167,5,0)))</f>
        <v>ŞAHSENE SARI</v>
      </c>
      <c r="F113" s="51" t="str">
        <f>IF(ISERROR(VLOOKUP(B113,'KAYIT LİSTESİ'!$B$4:$H$1167,6,0)),"",(VLOOKUP(B113,'KAYIT LİSTESİ'!$B$4:$H$1167,6,0)))</f>
        <v>BURSA-B.Ş.BLD.SPOR</v>
      </c>
      <c r="G113" s="174"/>
      <c r="H113" s="245"/>
      <c r="J113" s="99">
        <v>2</v>
      </c>
      <c r="K113" s="100" t="s">
        <v>396</v>
      </c>
      <c r="L113" s="331">
        <f>IF(ISERROR(VLOOKUP(K113,'KAYIT LİSTESİ'!$B$4:$H$1167,2,0)),"",(VLOOKUP(K113,'KAYIT LİSTESİ'!$B$4:$H$1167,2,0)))</f>
        <v>88</v>
      </c>
      <c r="M113" s="101">
        <f>IF(ISERROR(VLOOKUP(K113,'KAYIT LİSTESİ'!$B$4:$H$1167,4,0)),"",(VLOOKUP(K113,'KAYIT LİSTESİ'!$B$4:$H$1167,4,0)))</f>
        <v>34335</v>
      </c>
      <c r="N113" s="186" t="str">
        <f>IF(ISERROR(VLOOKUP(K113,'KAYIT LİSTESİ'!$B$4:$H$1167,5,0)),"",(VLOOKUP(K113,'KAYIT LİSTESİ'!$B$4:$H$1167,5,0)))</f>
        <v>DİLAN SÜMBÜL</v>
      </c>
      <c r="O113" s="186" t="str">
        <f>IF(ISERROR(VLOOKUP(K113,'KAYIT LİSTESİ'!$B$4:$H$1167,6,0)),"",(VLOOKUP(K113,'KAYIT LİSTESİ'!$B$4:$H$1167,6,0)))</f>
        <v>İSTANBUL-SULTANBEYLİ MEVLANA İ.Ö.O.SPOR</v>
      </c>
      <c r="P113" s="221"/>
    </row>
    <row r="114" spans="1:16" ht="36.75" customHeight="1">
      <c r="A114" s="22">
        <v>3</v>
      </c>
      <c r="B114" s="23" t="s">
        <v>373</v>
      </c>
      <c r="C114" s="350">
        <f>IF(ISERROR(VLOOKUP(B114,'KAYIT LİSTESİ'!$B$4:$H$1167,2,0)),"",(VLOOKUP(B114,'KAYIT LİSTESİ'!$B$4:$H$1167,2,0)))</f>
        <v>46</v>
      </c>
      <c r="D114" s="25">
        <f>IF(ISERROR(VLOOKUP(B114,'KAYIT LİSTESİ'!$B$4:$H$1167,4,0)),"",(VLOOKUP(B114,'KAYIT LİSTESİ'!$B$4:$H$1167,4,0)))</f>
        <v>34973</v>
      </c>
      <c r="E114" s="51" t="str">
        <f>IF(ISERROR(VLOOKUP(B114,'KAYIT LİSTESİ'!$B$4:$H$1167,5,0)),"",(VLOOKUP(B114,'KAYIT LİSTESİ'!$B$4:$H$1167,5,0)))</f>
        <v>TUBAY ERDAL</v>
      </c>
      <c r="F114" s="51" t="str">
        <f>IF(ISERROR(VLOOKUP(B114,'KAYIT LİSTESİ'!$B$4:$H$1167,6,0)),"",(VLOOKUP(B114,'KAYIT LİSTESİ'!$B$4:$H$1167,6,0)))</f>
        <v>İSTANBUL-BEŞİKTAŞ J.K</v>
      </c>
      <c r="G114" s="174"/>
      <c r="H114" s="245"/>
      <c r="J114" s="99">
        <v>3</v>
      </c>
      <c r="K114" s="100" t="s">
        <v>397</v>
      </c>
      <c r="L114" s="331">
        <f>IF(ISERROR(VLOOKUP(K114,'KAYIT LİSTESİ'!$B$4:$H$1167,2,0)),"",(VLOOKUP(K114,'KAYIT LİSTESİ'!$B$4:$H$1167,2,0)))</f>
        <v>86</v>
      </c>
      <c r="M114" s="101">
        <f>IF(ISERROR(VLOOKUP(K114,'KAYIT LİSTESİ'!$B$4:$H$1167,4,0)),"",(VLOOKUP(K114,'KAYIT LİSTESİ'!$B$4:$H$1167,4,0)))</f>
        <v>35383</v>
      </c>
      <c r="N114" s="186" t="str">
        <f>IF(ISERROR(VLOOKUP(K114,'KAYIT LİSTESİ'!$B$4:$H$1167,5,0)),"",(VLOOKUP(K114,'KAYIT LİSTESİ'!$B$4:$H$1167,5,0)))</f>
        <v>SEVAL DELİGÖZ</v>
      </c>
      <c r="O114" s="186" t="str">
        <f>IF(ISERROR(VLOOKUP(K114,'KAYIT LİSTESİ'!$B$4:$H$1167,6,0)),"",(VLOOKUP(K114,'KAYIT LİSTESİ'!$B$4:$H$1167,6,0)))</f>
        <v>BALIKESİR-G.S.K.</v>
      </c>
      <c r="P114" s="221"/>
    </row>
    <row r="115" spans="1:16" ht="36.75" customHeight="1">
      <c r="A115" s="22">
        <v>4</v>
      </c>
      <c r="B115" s="23" t="s">
        <v>374</v>
      </c>
      <c r="C115" s="350">
        <f>IF(ISERROR(VLOOKUP(B115,'KAYIT LİSTESİ'!$B$4:$H$1167,2,0)),"",(VLOOKUP(B115,'KAYIT LİSTESİ'!$B$4:$H$1167,2,0)))</f>
        <v>16</v>
      </c>
      <c r="D115" s="25">
        <f>IF(ISERROR(VLOOKUP(B115,'KAYIT LİSTESİ'!$B$4:$H$1167,4,0)),"",(VLOOKUP(B115,'KAYIT LİSTESİ'!$B$4:$H$1167,4,0)))</f>
        <v>35132</v>
      </c>
      <c r="E115" s="51" t="str">
        <f>IF(ISERROR(VLOOKUP(B115,'KAYIT LİSTESİ'!$B$4:$H$1167,5,0)),"",(VLOOKUP(B115,'KAYIT LİSTESİ'!$B$4:$H$1167,5,0)))</f>
        <v>ZEYNEP METE</v>
      </c>
      <c r="F115" s="51" t="str">
        <f>IF(ISERROR(VLOOKUP(B115,'KAYIT LİSTESİ'!$B$4:$H$1167,6,0)),"",(VLOOKUP(B115,'KAYIT LİSTESİ'!$B$4:$H$1167,6,0)))</f>
        <v>İSTANBUL-FENERBAHÇE</v>
      </c>
      <c r="G115" s="174"/>
      <c r="H115" s="245"/>
      <c r="J115" s="99">
        <v>4</v>
      </c>
      <c r="K115" s="100" t="s">
        <v>398</v>
      </c>
      <c r="L115" s="331">
        <f>IF(ISERROR(VLOOKUP(K115,'KAYIT LİSTESİ'!$B$4:$H$1167,2,0)),"",(VLOOKUP(K115,'KAYIT LİSTESİ'!$B$4:$H$1167,2,0)))</f>
        <v>71</v>
      </c>
      <c r="M115" s="101">
        <f>IF(ISERROR(VLOOKUP(K115,'KAYIT LİSTESİ'!$B$4:$H$1167,4,0)),"",(VLOOKUP(K115,'KAYIT LİSTESİ'!$B$4:$H$1167,4,0)))</f>
        <v>35738</v>
      </c>
      <c r="N115" s="186" t="str">
        <f>IF(ISERROR(VLOOKUP(K115,'KAYIT LİSTESİ'!$B$4:$H$1167,5,0)),"",(VLOOKUP(K115,'KAYIT LİSTESİ'!$B$4:$H$1167,5,0)))</f>
        <v>SERAP SARIKAYA</v>
      </c>
      <c r="O115" s="186" t="str">
        <f>IF(ISERROR(VLOOKUP(K115,'KAYIT LİSTESİ'!$B$4:$H$1167,6,0)),"",(VLOOKUP(K115,'KAYIT LİSTESİ'!$B$4:$H$1167,6,0)))</f>
        <v>BURSA-B.Ş.BLD.SPOR</v>
      </c>
      <c r="P115" s="221"/>
    </row>
    <row r="116" spans="1:16" ht="36.75" customHeight="1">
      <c r="A116" s="22">
        <v>5</v>
      </c>
      <c r="B116" s="23" t="s">
        <v>375</v>
      </c>
      <c r="C116" s="350">
        <f>IF(ISERROR(VLOOKUP(B116,'KAYIT LİSTESİ'!$B$4:$H$1167,2,0)),"",(VLOOKUP(B116,'KAYIT LİSTESİ'!$B$4:$H$1167,2,0)))</f>
        <v>18</v>
      </c>
      <c r="D116" s="25">
        <f>IF(ISERROR(VLOOKUP(B116,'KAYIT LİSTESİ'!$B$4:$H$1167,4,0)),"",(VLOOKUP(B116,'KAYIT LİSTESİ'!$B$4:$H$1167,4,0)))</f>
        <v>34833</v>
      </c>
      <c r="E116" s="51" t="str">
        <f>IF(ISERROR(VLOOKUP(B116,'KAYIT LİSTESİ'!$B$4:$H$1167,5,0)),"",(VLOOKUP(B116,'KAYIT LİSTESİ'!$B$4:$H$1167,5,0)))</f>
        <v>AYŞE ARGUN</v>
      </c>
      <c r="F116" s="51" t="str">
        <f>IF(ISERROR(VLOOKUP(B116,'KAYIT LİSTESİ'!$B$4:$H$1167,6,0)),"",(VLOOKUP(B116,'KAYIT LİSTESİ'!$B$4:$H$1167,6,0)))</f>
        <v>İSTANBUL-ENKA SPOR KULÜBÜ</v>
      </c>
      <c r="G116" s="174"/>
      <c r="H116" s="245"/>
      <c r="J116" s="99">
        <v>5</v>
      </c>
      <c r="K116" s="100" t="s">
        <v>399</v>
      </c>
      <c r="L116" s="331">
        <f>IF(ISERROR(VLOOKUP(K116,'KAYIT LİSTESİ'!$B$4:$H$1167,2,0)),"",(VLOOKUP(K116,'KAYIT LİSTESİ'!$B$4:$H$1167,2,0)))</f>
        <v>60</v>
      </c>
      <c r="M116" s="101">
        <f>IF(ISERROR(VLOOKUP(K116,'KAYIT LİSTESİ'!$B$4:$H$1167,4,0)),"",(VLOOKUP(K116,'KAYIT LİSTESİ'!$B$4:$H$1167,4,0)))</f>
        <v>34712</v>
      </c>
      <c r="N116" s="186" t="str">
        <f>IF(ISERROR(VLOOKUP(K116,'KAYIT LİSTESİ'!$B$4:$H$1167,5,0)),"",(VLOOKUP(K116,'KAYIT LİSTESİ'!$B$4:$H$1167,5,0)))</f>
        <v>ŞENGÜL POLAT</v>
      </c>
      <c r="O116" s="186" t="str">
        <f>IF(ISERROR(VLOOKUP(K116,'KAYIT LİSTESİ'!$B$4:$H$1167,6,0)),"",(VLOOKUP(K116,'KAYIT LİSTESİ'!$B$4:$H$1167,6,0)))</f>
        <v>İZMİR-B.Ş.BLD. SPOR</v>
      </c>
      <c r="P116" s="221"/>
    </row>
    <row r="117" spans="1:16" ht="36.75" customHeight="1">
      <c r="A117" s="22">
        <v>6</v>
      </c>
      <c r="B117" s="23" t="s">
        <v>376</v>
      </c>
      <c r="C117" s="350">
        <f>IF(ISERROR(VLOOKUP(B117,'KAYIT LİSTESİ'!$B$4:$H$1167,2,0)),"",(VLOOKUP(B117,'KAYIT LİSTESİ'!$B$4:$H$1167,2,0)))</f>
        <v>56</v>
      </c>
      <c r="D117" s="25">
        <f>IF(ISERROR(VLOOKUP(B117,'KAYIT LİSTESİ'!$B$4:$H$1167,4,0)),"",(VLOOKUP(B117,'KAYIT LİSTESİ'!$B$4:$H$1167,4,0)))</f>
        <v>35144</v>
      </c>
      <c r="E117" s="51" t="str">
        <f>IF(ISERROR(VLOOKUP(B117,'KAYIT LİSTESİ'!$B$4:$H$1167,5,0)),"",(VLOOKUP(B117,'KAYIT LİSTESİ'!$B$4:$H$1167,5,0)))</f>
        <v>NERİMAN ÇOBAN</v>
      </c>
      <c r="F117" s="51" t="str">
        <f>IF(ISERROR(VLOOKUP(B117,'KAYIT LİSTESİ'!$B$4:$H$1167,6,0)),"",(VLOOKUP(B117,'KAYIT LİSTESİ'!$B$4:$H$1167,6,0)))</f>
        <v>İZMİR-B.Ş.BLD. SPOR</v>
      </c>
      <c r="G117" s="174"/>
      <c r="H117" s="245"/>
      <c r="J117" s="99">
        <v>6</v>
      </c>
      <c r="K117" s="100" t="s">
        <v>400</v>
      </c>
      <c r="L117" s="331">
        <f>IF(ISERROR(VLOOKUP(K117,'KAYIT LİSTESİ'!$B$4:$H$1167,2,0)),"",(VLOOKUP(K117,'KAYIT LİSTESİ'!$B$4:$H$1167,2,0)))</f>
        <v>42</v>
      </c>
      <c r="M117" s="101">
        <f>IF(ISERROR(VLOOKUP(K117,'KAYIT LİSTESİ'!$B$4:$H$1167,4,0)),"",(VLOOKUP(K117,'KAYIT LİSTESİ'!$B$4:$H$1167,4,0)))</f>
        <v>35543</v>
      </c>
      <c r="N117" s="186" t="str">
        <f>IF(ISERROR(VLOOKUP(K117,'KAYIT LİSTESİ'!$B$4:$H$1167,5,0)),"",(VLOOKUP(K117,'KAYIT LİSTESİ'!$B$4:$H$1167,5,0)))</f>
        <v>HATİÇE GÜNDÜZ</v>
      </c>
      <c r="O117" s="186" t="str">
        <f>IF(ISERROR(VLOOKUP(K117,'KAYIT LİSTESİ'!$B$4:$H$1167,6,0)),"",(VLOOKUP(K117,'KAYIT LİSTESİ'!$B$4:$H$1167,6,0)))</f>
        <v>İSTANBUL-BEŞİKTAŞ J.K</v>
      </c>
      <c r="P117" s="221"/>
    </row>
    <row r="118" spans="1:16" ht="36.75" customHeight="1">
      <c r="A118" s="22">
        <v>7</v>
      </c>
      <c r="B118" s="23" t="s">
        <v>377</v>
      </c>
      <c r="C118" s="350">
        <f>IF(ISERROR(VLOOKUP(B118,'KAYIT LİSTESİ'!$B$4:$H$1167,2,0)),"",(VLOOKUP(B118,'KAYIT LİSTESİ'!$B$4:$H$1167,2,0)))</f>
        <v>78</v>
      </c>
      <c r="D118" s="25">
        <f>IF(ISERROR(VLOOKUP(B118,'KAYIT LİSTESİ'!$B$4:$H$1167,4,0)),"",(VLOOKUP(B118,'KAYIT LİSTESİ'!$B$4:$H$1167,4,0)))</f>
        <v>35663</v>
      </c>
      <c r="E118" s="51" t="str">
        <f>IF(ISERROR(VLOOKUP(B118,'KAYIT LİSTESİ'!$B$4:$H$1167,5,0)),"",(VLOOKUP(B118,'KAYIT LİSTESİ'!$B$4:$H$1167,5,0)))</f>
        <v>ESRA KIRMIZI</v>
      </c>
      <c r="F118" s="51" t="str">
        <f>IF(ISERROR(VLOOKUP(B118,'KAYIT LİSTESİ'!$B$4:$H$1167,6,0)),"",(VLOOKUP(B118,'KAYIT LİSTESİ'!$B$4:$H$1167,6,0)))</f>
        <v>BALIKESİR-G.S.K.</v>
      </c>
      <c r="G118" s="174"/>
      <c r="H118" s="245"/>
      <c r="J118" s="99">
        <v>7</v>
      </c>
      <c r="K118" s="100" t="s">
        <v>401</v>
      </c>
      <c r="L118" s="331">
        <f>IF(ISERROR(VLOOKUP(K118,'KAYIT LİSTESİ'!$B$4:$H$1167,2,0)),"",(VLOOKUP(K118,'KAYIT LİSTESİ'!$B$4:$H$1167,2,0)))</f>
        <v>22</v>
      </c>
      <c r="M118" s="101">
        <f>IF(ISERROR(VLOOKUP(K118,'KAYIT LİSTESİ'!$B$4:$H$1167,4,0)),"",(VLOOKUP(K118,'KAYIT LİSTESİ'!$B$4:$H$1167,4,0)))</f>
        <v>35084</v>
      </c>
      <c r="N118" s="186" t="str">
        <f>IF(ISERROR(VLOOKUP(K118,'KAYIT LİSTESİ'!$B$4:$H$1167,5,0)),"",(VLOOKUP(K118,'KAYIT LİSTESİ'!$B$4:$H$1167,5,0)))</f>
        <v>ECEM AKÇAKARA</v>
      </c>
      <c r="O118" s="186" t="str">
        <f>IF(ISERROR(VLOOKUP(K118,'KAYIT LİSTESİ'!$B$4:$H$1167,6,0)),"",(VLOOKUP(K118,'KAYIT LİSTESİ'!$B$4:$H$1167,6,0)))</f>
        <v>İSTANBUL-ENKA SPOR KULÜBÜ</v>
      </c>
      <c r="P118" s="221"/>
    </row>
    <row r="119" spans="1:16" ht="36.75" customHeight="1">
      <c r="A119" s="22">
        <v>8</v>
      </c>
      <c r="B119" s="23" t="s">
        <v>378</v>
      </c>
      <c r="C119" s="350">
        <f>IF(ISERROR(VLOOKUP(B119,'KAYIT LİSTESİ'!$B$4:$H$1167,2,0)),"",(VLOOKUP(B119,'KAYIT LİSTESİ'!$B$4:$H$1167,2,0)))</f>
        <v>104</v>
      </c>
      <c r="D119" s="25">
        <f>IF(ISERROR(VLOOKUP(B119,'KAYIT LİSTESİ'!$B$4:$H$1167,4,0)),"",(VLOOKUP(B119,'KAYIT LİSTESİ'!$B$4:$H$1167,4,0)))</f>
        <v>34919</v>
      </c>
      <c r="E119" s="51" t="str">
        <f>IF(ISERROR(VLOOKUP(B119,'KAYIT LİSTESİ'!$B$4:$H$1167,5,0)),"",(VLOOKUP(B119,'KAYIT LİSTESİ'!$B$4:$H$1167,5,0)))</f>
        <v>SERPİL SOLMAZ</v>
      </c>
      <c r="F119" s="51" t="str">
        <f>IF(ISERROR(VLOOKUP(B119,'KAYIT LİSTESİ'!$B$4:$H$1167,6,0)),"",(VLOOKUP(B119,'KAYIT LİSTESİ'!$B$4:$H$1167,6,0)))</f>
        <v>TOKAT-GENÇLİK SPOR</v>
      </c>
      <c r="G119" s="174"/>
      <c r="H119" s="245"/>
      <c r="J119" s="99">
        <v>8</v>
      </c>
      <c r="K119" s="100" t="s">
        <v>402</v>
      </c>
      <c r="L119" s="331">
        <f>IF(ISERROR(VLOOKUP(K119,'KAYIT LİSTESİ'!$B$4:$H$1167,2,0)),"",(VLOOKUP(K119,'KAYIT LİSTESİ'!$B$4:$H$1167,2,0)))</f>
        <v>8</v>
      </c>
      <c r="M119" s="101">
        <f>IF(ISERROR(VLOOKUP(K119,'KAYIT LİSTESİ'!$B$4:$H$1167,4,0)),"",(VLOOKUP(K119,'KAYIT LİSTESİ'!$B$4:$H$1167,4,0)))</f>
        <v>35596</v>
      </c>
      <c r="N119" s="186" t="str">
        <f>IF(ISERROR(VLOOKUP(K119,'KAYIT LİSTESİ'!$B$4:$H$1167,5,0)),"",(VLOOKUP(K119,'KAYIT LİSTESİ'!$B$4:$H$1167,5,0)))</f>
        <v>HALİME KILIÇ</v>
      </c>
      <c r="O119" s="186" t="str">
        <f>IF(ISERROR(VLOOKUP(K119,'KAYIT LİSTESİ'!$B$4:$H$1167,6,0)),"",(VLOOKUP(K119,'KAYIT LİSTESİ'!$B$4:$H$1167,6,0)))</f>
        <v>İSTANBUL-FENERBAHÇE</v>
      </c>
      <c r="P119" s="221"/>
    </row>
    <row r="120" spans="1:16" ht="36.75" customHeight="1" hidden="1">
      <c r="A120" s="22">
        <v>9</v>
      </c>
      <c r="B120" s="23" t="s">
        <v>379</v>
      </c>
      <c r="C120" s="350">
        <f>IF(ISERROR(VLOOKUP(B120,'KAYIT LİSTESİ'!$B$4:$H$1167,2,0)),"",(VLOOKUP(B120,'KAYIT LİSTESİ'!$B$4:$H$1167,2,0)))</f>
      </c>
      <c r="D120" s="25">
        <f>IF(ISERROR(VLOOKUP(B120,'KAYIT LİSTESİ'!$B$4:$H$1167,4,0)),"",(VLOOKUP(B120,'KAYIT LİSTESİ'!$B$4:$H$1167,4,0)))</f>
      </c>
      <c r="E120" s="51">
        <f>IF(ISERROR(VLOOKUP(B120,'KAYIT LİSTESİ'!$B$4:$H$1167,5,0)),"",(VLOOKUP(B120,'KAYIT LİSTESİ'!$B$4:$H$1167,5,0)))</f>
      </c>
      <c r="F120" s="51">
        <f>IF(ISERROR(VLOOKUP(B120,'KAYIT LİSTESİ'!$B$4:$H$1167,6,0)),"",(VLOOKUP(B120,'KAYIT LİSTESİ'!$B$4:$H$1167,6,0)))</f>
      </c>
      <c r="G120" s="174"/>
      <c r="H120" s="245"/>
      <c r="J120" s="99">
        <v>9</v>
      </c>
      <c r="K120" s="100" t="s">
        <v>403</v>
      </c>
      <c r="L120" s="331">
        <f>IF(ISERROR(VLOOKUP(K120,'KAYIT LİSTESİ'!$B$4:$H$1167,2,0)),"",(VLOOKUP(K120,'KAYIT LİSTESİ'!$B$4:$H$1167,2,0)))</f>
      </c>
      <c r="M120" s="101">
        <f>IF(ISERROR(VLOOKUP(K120,'KAYIT LİSTESİ'!$B$4:$H$1167,4,0)),"",(VLOOKUP(K120,'KAYIT LİSTESİ'!$B$4:$H$1167,4,0)))</f>
      </c>
      <c r="N120" s="186">
        <f>IF(ISERROR(VLOOKUP(K120,'KAYIT LİSTESİ'!$B$4:$H$1167,5,0)),"",(VLOOKUP(K120,'KAYIT LİSTESİ'!$B$4:$H$1167,5,0)))</f>
      </c>
      <c r="O120" s="186">
        <f>IF(ISERROR(VLOOKUP(K120,'KAYIT LİSTESİ'!$B$4:$H$1167,6,0)),"",(VLOOKUP(K120,'KAYIT LİSTESİ'!$B$4:$H$1167,6,0)))</f>
      </c>
      <c r="P120" s="221"/>
    </row>
    <row r="121" spans="1:16" ht="36.75" customHeight="1" hidden="1">
      <c r="A121" s="22">
        <v>10</v>
      </c>
      <c r="B121" s="23" t="s">
        <v>380</v>
      </c>
      <c r="C121" s="350">
        <f>IF(ISERROR(VLOOKUP(B121,'KAYIT LİSTESİ'!$B$4:$H$1167,2,0)),"",(VLOOKUP(B121,'KAYIT LİSTESİ'!$B$4:$H$1167,2,0)))</f>
      </c>
      <c r="D121" s="25">
        <f>IF(ISERROR(VLOOKUP(B121,'KAYIT LİSTESİ'!$B$4:$H$1167,4,0)),"",(VLOOKUP(B121,'KAYIT LİSTESİ'!$B$4:$H$1167,4,0)))</f>
      </c>
      <c r="E121" s="51">
        <f>IF(ISERROR(VLOOKUP(B121,'KAYIT LİSTESİ'!$B$4:$H$1167,5,0)),"",(VLOOKUP(B121,'KAYIT LİSTESİ'!$B$4:$H$1167,5,0)))</f>
      </c>
      <c r="F121" s="51">
        <f>IF(ISERROR(VLOOKUP(B121,'KAYIT LİSTESİ'!$B$4:$H$1167,6,0)),"",(VLOOKUP(B121,'KAYIT LİSTESİ'!$B$4:$H$1167,6,0)))</f>
      </c>
      <c r="G121" s="174"/>
      <c r="H121" s="245"/>
      <c r="J121" s="99">
        <v>10</v>
      </c>
      <c r="K121" s="100" t="s">
        <v>404</v>
      </c>
      <c r="L121" s="331">
        <f>IF(ISERROR(VLOOKUP(K121,'KAYIT LİSTESİ'!$B$4:$H$1167,2,0)),"",(VLOOKUP(K121,'KAYIT LİSTESİ'!$B$4:$H$1167,2,0)))</f>
      </c>
      <c r="M121" s="101">
        <f>IF(ISERROR(VLOOKUP(K121,'KAYIT LİSTESİ'!$B$4:$H$1167,4,0)),"",(VLOOKUP(K121,'KAYIT LİSTESİ'!$B$4:$H$1167,4,0)))</f>
      </c>
      <c r="N121" s="186">
        <f>IF(ISERROR(VLOOKUP(K121,'KAYIT LİSTESİ'!$B$4:$H$1167,5,0)),"",(VLOOKUP(K121,'KAYIT LİSTESİ'!$B$4:$H$1167,5,0)))</f>
      </c>
      <c r="O121" s="186">
        <f>IF(ISERROR(VLOOKUP(K121,'KAYIT LİSTESİ'!$B$4:$H$1167,6,0)),"",(VLOOKUP(K121,'KAYIT LİSTESİ'!$B$4:$H$1167,6,0)))</f>
      </c>
      <c r="P121" s="221"/>
    </row>
    <row r="122" spans="1:16" ht="36.75" customHeight="1" hidden="1">
      <c r="A122" s="22">
        <v>11</v>
      </c>
      <c r="B122" s="23" t="s">
        <v>381</v>
      </c>
      <c r="C122" s="350">
        <f>IF(ISERROR(VLOOKUP(B122,'KAYIT LİSTESİ'!$B$4:$H$1167,2,0)),"",(VLOOKUP(B122,'KAYIT LİSTESİ'!$B$4:$H$1167,2,0)))</f>
      </c>
      <c r="D122" s="25">
        <f>IF(ISERROR(VLOOKUP(B122,'KAYIT LİSTESİ'!$B$4:$H$1167,4,0)),"",(VLOOKUP(B122,'KAYIT LİSTESİ'!$B$4:$H$1167,4,0)))</f>
      </c>
      <c r="E122" s="51">
        <f>IF(ISERROR(VLOOKUP(B122,'KAYIT LİSTESİ'!$B$4:$H$1167,5,0)),"",(VLOOKUP(B122,'KAYIT LİSTESİ'!$B$4:$H$1167,5,0)))</f>
      </c>
      <c r="F122" s="51">
        <f>IF(ISERROR(VLOOKUP(B122,'KAYIT LİSTESİ'!$B$4:$H$1167,6,0)),"",(VLOOKUP(B122,'KAYIT LİSTESİ'!$B$4:$H$1167,6,0)))</f>
      </c>
      <c r="G122" s="174"/>
      <c r="H122" s="245"/>
      <c r="J122" s="99">
        <v>11</v>
      </c>
      <c r="K122" s="100" t="s">
        <v>405</v>
      </c>
      <c r="L122" s="331">
        <f>IF(ISERROR(VLOOKUP(K122,'KAYIT LİSTESİ'!$B$4:$H$1167,2,0)),"",(VLOOKUP(K122,'KAYIT LİSTESİ'!$B$4:$H$1167,2,0)))</f>
      </c>
      <c r="M122" s="101">
        <f>IF(ISERROR(VLOOKUP(K122,'KAYIT LİSTESİ'!$B$4:$H$1167,4,0)),"",(VLOOKUP(K122,'KAYIT LİSTESİ'!$B$4:$H$1167,4,0)))</f>
      </c>
      <c r="N122" s="186">
        <f>IF(ISERROR(VLOOKUP(K122,'KAYIT LİSTESİ'!$B$4:$H$1167,5,0)),"",(VLOOKUP(K122,'KAYIT LİSTESİ'!$B$4:$H$1167,5,0)))</f>
      </c>
      <c r="O122" s="186">
        <f>IF(ISERROR(VLOOKUP(K122,'KAYIT LİSTESİ'!$B$4:$H$1167,6,0)),"",(VLOOKUP(K122,'KAYIT LİSTESİ'!$B$4:$H$1167,6,0)))</f>
      </c>
      <c r="P122" s="221"/>
    </row>
    <row r="123" spans="1:16" ht="36.75" customHeight="1" hidden="1">
      <c r="A123" s="22">
        <v>12</v>
      </c>
      <c r="B123" s="23" t="s">
        <v>382</v>
      </c>
      <c r="C123" s="350">
        <f>IF(ISERROR(VLOOKUP(B123,'KAYIT LİSTESİ'!$B$4:$H$1167,2,0)),"",(VLOOKUP(B123,'KAYIT LİSTESİ'!$B$4:$H$1167,2,0)))</f>
      </c>
      <c r="D123" s="25">
        <f>IF(ISERROR(VLOOKUP(B123,'KAYIT LİSTESİ'!$B$4:$H$1167,4,0)),"",(VLOOKUP(B123,'KAYIT LİSTESİ'!$B$4:$H$1167,4,0)))</f>
      </c>
      <c r="E123" s="51">
        <f>IF(ISERROR(VLOOKUP(B123,'KAYIT LİSTESİ'!$B$4:$H$1167,5,0)),"",(VLOOKUP(B123,'KAYIT LİSTESİ'!$B$4:$H$1167,5,0)))</f>
      </c>
      <c r="F123" s="51">
        <f>IF(ISERROR(VLOOKUP(B123,'KAYIT LİSTESİ'!$B$4:$H$1167,6,0)),"",(VLOOKUP(B123,'KAYIT LİSTESİ'!$B$4:$H$1167,6,0)))</f>
      </c>
      <c r="G123" s="174"/>
      <c r="H123" s="245"/>
      <c r="J123" s="99">
        <v>12</v>
      </c>
      <c r="K123" s="100" t="s">
        <v>406</v>
      </c>
      <c r="L123" s="331">
        <f>IF(ISERROR(VLOOKUP(K123,'KAYIT LİSTESİ'!$B$4:$H$1167,2,0)),"",(VLOOKUP(K123,'KAYIT LİSTESİ'!$B$4:$H$1167,2,0)))</f>
      </c>
      <c r="M123" s="101">
        <f>IF(ISERROR(VLOOKUP(K123,'KAYIT LİSTESİ'!$B$4:$H$1167,4,0)),"",(VLOOKUP(K123,'KAYIT LİSTESİ'!$B$4:$H$1167,4,0)))</f>
      </c>
      <c r="N123" s="186">
        <f>IF(ISERROR(VLOOKUP(K123,'KAYIT LİSTESİ'!$B$4:$H$1167,5,0)),"",(VLOOKUP(K123,'KAYIT LİSTESİ'!$B$4:$H$1167,5,0)))</f>
      </c>
      <c r="O123" s="186">
        <f>IF(ISERROR(VLOOKUP(K123,'KAYIT LİSTESİ'!$B$4:$H$1167,6,0)),"",(VLOOKUP(K123,'KAYIT LİSTESİ'!$B$4:$H$1167,6,0)))</f>
      </c>
      <c r="P123" s="221"/>
    </row>
    <row r="124" spans="1:16" ht="36.75" customHeight="1" hidden="1">
      <c r="A124" s="477" t="s">
        <v>17</v>
      </c>
      <c r="B124" s="478"/>
      <c r="C124" s="478"/>
      <c r="D124" s="478"/>
      <c r="E124" s="478"/>
      <c r="F124" s="478"/>
      <c r="G124" s="478"/>
      <c r="H124" s="245"/>
      <c r="J124" s="99">
        <v>13</v>
      </c>
      <c r="K124" s="100" t="s">
        <v>407</v>
      </c>
      <c r="L124" s="331">
        <f>IF(ISERROR(VLOOKUP(K124,'KAYIT LİSTESİ'!$B$4:$H$1167,2,0)),"",(VLOOKUP(K124,'KAYIT LİSTESİ'!$B$4:$H$1167,2,0)))</f>
      </c>
      <c r="M124" s="101">
        <f>IF(ISERROR(VLOOKUP(K124,'KAYIT LİSTESİ'!$B$4:$H$1167,4,0)),"",(VLOOKUP(K124,'KAYIT LİSTESİ'!$B$4:$H$1167,4,0)))</f>
      </c>
      <c r="N124" s="186">
        <f>IF(ISERROR(VLOOKUP(K124,'KAYIT LİSTESİ'!$B$4:$H$1167,5,0)),"",(VLOOKUP(K124,'KAYIT LİSTESİ'!$B$4:$H$1167,5,0)))</f>
      </c>
      <c r="O124" s="186">
        <f>IF(ISERROR(VLOOKUP(K124,'KAYIT LİSTESİ'!$B$4:$H$1167,6,0)),"",(VLOOKUP(K124,'KAYIT LİSTESİ'!$B$4:$H$1167,6,0)))</f>
      </c>
      <c r="P124" s="221"/>
    </row>
    <row r="125" spans="1:16" ht="36.75" customHeight="1" hidden="1">
      <c r="A125" s="206" t="s">
        <v>12</v>
      </c>
      <c r="B125" s="206" t="s">
        <v>63</v>
      </c>
      <c r="C125" s="206" t="s">
        <v>62</v>
      </c>
      <c r="D125" s="207" t="s">
        <v>13</v>
      </c>
      <c r="E125" s="208" t="s">
        <v>14</v>
      </c>
      <c r="F125" s="208" t="s">
        <v>444</v>
      </c>
      <c r="G125" s="209" t="s">
        <v>132</v>
      </c>
      <c r="H125" s="245"/>
      <c r="J125" s="99">
        <v>14</v>
      </c>
      <c r="K125" s="100" t="s">
        <v>408</v>
      </c>
      <c r="L125" s="331">
        <f>IF(ISERROR(VLOOKUP(K125,'KAYIT LİSTESİ'!$B$4:$H$1167,2,0)),"",(VLOOKUP(K125,'KAYIT LİSTESİ'!$B$4:$H$1167,2,0)))</f>
      </c>
      <c r="M125" s="101">
        <f>IF(ISERROR(VLOOKUP(K125,'KAYIT LİSTESİ'!$B$4:$H$1167,4,0)),"",(VLOOKUP(K125,'KAYIT LİSTESİ'!$B$4:$H$1167,4,0)))</f>
      </c>
      <c r="N125" s="186">
        <f>IF(ISERROR(VLOOKUP(K125,'KAYIT LİSTESİ'!$B$4:$H$1167,5,0)),"",(VLOOKUP(K125,'KAYIT LİSTESİ'!$B$4:$H$1167,5,0)))</f>
      </c>
      <c r="O125" s="186">
        <f>IF(ISERROR(VLOOKUP(K125,'KAYIT LİSTESİ'!$B$4:$H$1167,6,0)),"",(VLOOKUP(K125,'KAYIT LİSTESİ'!$B$4:$H$1167,6,0)))</f>
      </c>
      <c r="P125" s="221"/>
    </row>
    <row r="126" spans="1:16" ht="36.75" customHeight="1" hidden="1">
      <c r="A126" s="22">
        <v>1</v>
      </c>
      <c r="B126" s="23" t="s">
        <v>383</v>
      </c>
      <c r="C126" s="351">
        <f>IF(ISERROR(VLOOKUP(B126,'KAYIT LİSTESİ'!$B$4:$H$1167,2,0)),"",(VLOOKUP(B126,'KAYIT LİSTESİ'!$B$4:$H$1167,2,0)))</f>
      </c>
      <c r="D126" s="25">
        <f>IF(ISERROR(VLOOKUP(B126,'KAYIT LİSTESİ'!$B$4:$H$1167,4,0)),"",(VLOOKUP(B126,'KAYIT LİSTESİ'!$B$4:$H$1167,4,0)))</f>
      </c>
      <c r="E126" s="51">
        <f>IF(ISERROR(VLOOKUP(B126,'KAYIT LİSTESİ'!$B$4:$H$1167,5,0)),"",(VLOOKUP(B126,'KAYIT LİSTESİ'!$B$4:$H$1167,5,0)))</f>
      </c>
      <c r="F126" s="51">
        <f>IF(ISERROR(VLOOKUP(B126,'KAYIT LİSTESİ'!$B$4:$H$1167,6,0)),"",(VLOOKUP(B126,'KAYIT LİSTESİ'!$B$4:$H$1167,6,0)))</f>
      </c>
      <c r="G126" s="174"/>
      <c r="H126" s="245"/>
      <c r="J126" s="99">
        <v>15</v>
      </c>
      <c r="K126" s="100" t="s">
        <v>409</v>
      </c>
      <c r="L126" s="331">
        <f>IF(ISERROR(VLOOKUP(K126,'KAYIT LİSTESİ'!$B$4:$H$1167,2,0)),"",(VLOOKUP(K126,'KAYIT LİSTESİ'!$B$4:$H$1167,2,0)))</f>
      </c>
      <c r="M126" s="101">
        <f>IF(ISERROR(VLOOKUP(K126,'KAYIT LİSTESİ'!$B$4:$H$1167,4,0)),"",(VLOOKUP(K126,'KAYIT LİSTESİ'!$B$4:$H$1167,4,0)))</f>
      </c>
      <c r="N126" s="186">
        <f>IF(ISERROR(VLOOKUP(K126,'KAYIT LİSTESİ'!$B$4:$H$1167,5,0)),"",(VLOOKUP(K126,'KAYIT LİSTESİ'!$B$4:$H$1167,5,0)))</f>
      </c>
      <c r="O126" s="186">
        <f>IF(ISERROR(VLOOKUP(K126,'KAYIT LİSTESİ'!$B$4:$H$1167,6,0)),"",(VLOOKUP(K126,'KAYIT LİSTESİ'!$B$4:$H$1167,6,0)))</f>
      </c>
      <c r="P126" s="221"/>
    </row>
    <row r="127" spans="1:16" ht="36.75" customHeight="1" hidden="1">
      <c r="A127" s="22">
        <v>2</v>
      </c>
      <c r="B127" s="23" t="s">
        <v>384</v>
      </c>
      <c r="C127" s="351">
        <f>IF(ISERROR(VLOOKUP(B127,'KAYIT LİSTESİ'!$B$4:$H$1167,2,0)),"",(VLOOKUP(B127,'KAYIT LİSTESİ'!$B$4:$H$1167,2,0)))</f>
      </c>
      <c r="D127" s="25">
        <f>IF(ISERROR(VLOOKUP(B127,'KAYIT LİSTESİ'!$B$4:$H$1167,4,0)),"",(VLOOKUP(B127,'KAYIT LİSTESİ'!$B$4:$H$1167,4,0)))</f>
      </c>
      <c r="E127" s="51">
        <f>IF(ISERROR(VLOOKUP(B127,'KAYIT LİSTESİ'!$B$4:$H$1167,5,0)),"",(VLOOKUP(B127,'KAYIT LİSTESİ'!$B$4:$H$1167,5,0)))</f>
      </c>
      <c r="F127" s="51">
        <f>IF(ISERROR(VLOOKUP(B127,'KAYIT LİSTESİ'!$B$4:$H$1167,6,0)),"",(VLOOKUP(B127,'KAYIT LİSTESİ'!$B$4:$H$1167,6,0)))</f>
      </c>
      <c r="G127" s="174"/>
      <c r="H127" s="245"/>
      <c r="J127" s="99">
        <v>16</v>
      </c>
      <c r="K127" s="100" t="s">
        <v>410</v>
      </c>
      <c r="L127" s="331">
        <f>IF(ISERROR(VLOOKUP(K127,'KAYIT LİSTESİ'!$B$4:$H$1167,2,0)),"",(VLOOKUP(K127,'KAYIT LİSTESİ'!$B$4:$H$1167,2,0)))</f>
      </c>
      <c r="M127" s="101">
        <f>IF(ISERROR(VLOOKUP(K127,'KAYIT LİSTESİ'!$B$4:$H$1167,4,0)),"",(VLOOKUP(K127,'KAYIT LİSTESİ'!$B$4:$H$1167,4,0)))</f>
      </c>
      <c r="N127" s="186">
        <f>IF(ISERROR(VLOOKUP(K127,'KAYIT LİSTESİ'!$B$4:$H$1167,5,0)),"",(VLOOKUP(K127,'KAYIT LİSTESİ'!$B$4:$H$1167,5,0)))</f>
      </c>
      <c r="O127" s="186">
        <f>IF(ISERROR(VLOOKUP(K127,'KAYIT LİSTESİ'!$B$4:$H$1167,6,0)),"",(VLOOKUP(K127,'KAYIT LİSTESİ'!$B$4:$H$1167,6,0)))</f>
      </c>
      <c r="P127" s="221"/>
    </row>
    <row r="128" spans="1:16" ht="36.75" customHeight="1" hidden="1">
      <c r="A128" s="22">
        <v>3</v>
      </c>
      <c r="B128" s="23" t="s">
        <v>385</v>
      </c>
      <c r="C128" s="351">
        <f>IF(ISERROR(VLOOKUP(B128,'KAYIT LİSTESİ'!$B$4:$H$1167,2,0)),"",(VLOOKUP(B128,'KAYIT LİSTESİ'!$B$4:$H$1167,2,0)))</f>
      </c>
      <c r="D128" s="25">
        <f>IF(ISERROR(VLOOKUP(B128,'KAYIT LİSTESİ'!$B$4:$H$1167,4,0)),"",(VLOOKUP(B128,'KAYIT LİSTESİ'!$B$4:$H$1167,4,0)))</f>
      </c>
      <c r="E128" s="51">
        <f>IF(ISERROR(VLOOKUP(B128,'KAYIT LİSTESİ'!$B$4:$H$1167,5,0)),"",(VLOOKUP(B128,'KAYIT LİSTESİ'!$B$4:$H$1167,5,0)))</f>
      </c>
      <c r="F128" s="51">
        <f>IF(ISERROR(VLOOKUP(B128,'KAYIT LİSTESİ'!$B$4:$H$1167,6,0)),"",(VLOOKUP(B128,'KAYIT LİSTESİ'!$B$4:$H$1167,6,0)))</f>
      </c>
      <c r="G128" s="174"/>
      <c r="H128" s="245"/>
      <c r="J128" s="99">
        <v>17</v>
      </c>
      <c r="K128" s="100" t="s">
        <v>411</v>
      </c>
      <c r="L128" s="331">
        <f>IF(ISERROR(VLOOKUP(K128,'KAYIT LİSTESİ'!$B$4:$H$1167,2,0)),"",(VLOOKUP(K128,'KAYIT LİSTESİ'!$B$4:$H$1167,2,0)))</f>
      </c>
      <c r="M128" s="101">
        <f>IF(ISERROR(VLOOKUP(K128,'KAYIT LİSTESİ'!$B$4:$H$1167,4,0)),"",(VLOOKUP(K128,'KAYIT LİSTESİ'!$B$4:$H$1167,4,0)))</f>
      </c>
      <c r="N128" s="186">
        <f>IF(ISERROR(VLOOKUP(K128,'KAYIT LİSTESİ'!$B$4:$H$1167,5,0)),"",(VLOOKUP(K128,'KAYIT LİSTESİ'!$B$4:$H$1167,5,0)))</f>
      </c>
      <c r="O128" s="186">
        <f>IF(ISERROR(VLOOKUP(K128,'KAYIT LİSTESİ'!$B$4:$H$1167,6,0)),"",(VLOOKUP(K128,'KAYIT LİSTESİ'!$B$4:$H$1167,6,0)))</f>
      </c>
      <c r="P128" s="221"/>
    </row>
    <row r="129" spans="1:16" ht="36.75" customHeight="1" hidden="1">
      <c r="A129" s="22">
        <v>4</v>
      </c>
      <c r="B129" s="23" t="s">
        <v>386</v>
      </c>
      <c r="C129" s="351">
        <f>IF(ISERROR(VLOOKUP(B129,'KAYIT LİSTESİ'!$B$4:$H$1167,2,0)),"",(VLOOKUP(B129,'KAYIT LİSTESİ'!$B$4:$H$1167,2,0)))</f>
      </c>
      <c r="D129" s="25">
        <f>IF(ISERROR(VLOOKUP(B129,'KAYIT LİSTESİ'!$B$4:$H$1167,4,0)),"",(VLOOKUP(B129,'KAYIT LİSTESİ'!$B$4:$H$1167,4,0)))</f>
      </c>
      <c r="E129" s="51">
        <f>IF(ISERROR(VLOOKUP(B129,'KAYIT LİSTESİ'!$B$4:$H$1167,5,0)),"",(VLOOKUP(B129,'KAYIT LİSTESİ'!$B$4:$H$1167,5,0)))</f>
      </c>
      <c r="F129" s="51">
        <f>IF(ISERROR(VLOOKUP(B129,'KAYIT LİSTESİ'!$B$4:$H$1167,6,0)),"",(VLOOKUP(B129,'KAYIT LİSTESİ'!$B$4:$H$1167,6,0)))</f>
      </c>
      <c r="G129" s="174"/>
      <c r="H129" s="245"/>
      <c r="J129" s="99">
        <v>18</v>
      </c>
      <c r="K129" s="100" t="s">
        <v>412</v>
      </c>
      <c r="L129" s="331">
        <f>IF(ISERROR(VLOOKUP(K129,'KAYIT LİSTESİ'!$B$4:$H$1167,2,0)),"",(VLOOKUP(K129,'KAYIT LİSTESİ'!$B$4:$H$1167,2,0)))</f>
      </c>
      <c r="M129" s="101">
        <f>IF(ISERROR(VLOOKUP(K129,'KAYIT LİSTESİ'!$B$4:$H$1167,4,0)),"",(VLOOKUP(K129,'KAYIT LİSTESİ'!$B$4:$H$1167,4,0)))</f>
      </c>
      <c r="N129" s="186">
        <f>IF(ISERROR(VLOOKUP(K129,'KAYIT LİSTESİ'!$B$4:$H$1167,5,0)),"",(VLOOKUP(K129,'KAYIT LİSTESİ'!$B$4:$H$1167,5,0)))</f>
      </c>
      <c r="O129" s="186">
        <f>IF(ISERROR(VLOOKUP(K129,'KAYIT LİSTESİ'!$B$4:$H$1167,6,0)),"",(VLOOKUP(K129,'KAYIT LİSTESİ'!$B$4:$H$1167,6,0)))</f>
      </c>
      <c r="P129" s="221"/>
    </row>
    <row r="130" spans="1:16" ht="36.75" customHeight="1" hidden="1">
      <c r="A130" s="22">
        <v>5</v>
      </c>
      <c r="B130" s="23" t="s">
        <v>387</v>
      </c>
      <c r="C130" s="351">
        <f>IF(ISERROR(VLOOKUP(B130,'KAYIT LİSTESİ'!$B$4:$H$1167,2,0)),"",(VLOOKUP(B130,'KAYIT LİSTESİ'!$B$4:$H$1167,2,0)))</f>
      </c>
      <c r="D130" s="25">
        <f>IF(ISERROR(VLOOKUP(B130,'KAYIT LİSTESİ'!$B$4:$H$1167,4,0)),"",(VLOOKUP(B130,'KAYIT LİSTESİ'!$B$4:$H$1167,4,0)))</f>
      </c>
      <c r="E130" s="51">
        <f>IF(ISERROR(VLOOKUP(B130,'KAYIT LİSTESİ'!$B$4:$H$1167,5,0)),"",(VLOOKUP(B130,'KAYIT LİSTESİ'!$B$4:$H$1167,5,0)))</f>
      </c>
      <c r="F130" s="51">
        <f>IF(ISERROR(VLOOKUP(B130,'KAYIT LİSTESİ'!$B$4:$H$1167,6,0)),"",(VLOOKUP(B130,'KAYIT LİSTESİ'!$B$4:$H$1167,6,0)))</f>
      </c>
      <c r="G130" s="174"/>
      <c r="H130" s="245"/>
      <c r="J130" s="99">
        <v>19</v>
      </c>
      <c r="K130" s="100" t="s">
        <v>413</v>
      </c>
      <c r="L130" s="331">
        <f>IF(ISERROR(VLOOKUP(K130,'KAYIT LİSTESİ'!$B$4:$H$1167,2,0)),"",(VLOOKUP(K130,'KAYIT LİSTESİ'!$B$4:$H$1167,2,0)))</f>
      </c>
      <c r="M130" s="101">
        <f>IF(ISERROR(VLOOKUP(K130,'KAYIT LİSTESİ'!$B$4:$H$1167,4,0)),"",(VLOOKUP(K130,'KAYIT LİSTESİ'!$B$4:$H$1167,4,0)))</f>
      </c>
      <c r="N130" s="186">
        <f>IF(ISERROR(VLOOKUP(K130,'KAYIT LİSTESİ'!$B$4:$H$1167,5,0)),"",(VLOOKUP(K130,'KAYIT LİSTESİ'!$B$4:$H$1167,5,0)))</f>
      </c>
      <c r="O130" s="186">
        <f>IF(ISERROR(VLOOKUP(K130,'KAYIT LİSTESİ'!$B$4:$H$1167,6,0)),"",(VLOOKUP(K130,'KAYIT LİSTESİ'!$B$4:$H$1167,6,0)))</f>
      </c>
      <c r="P130" s="221"/>
    </row>
    <row r="131" spans="1:16" ht="36.75" customHeight="1" hidden="1">
      <c r="A131" s="22">
        <v>6</v>
      </c>
      <c r="B131" s="23" t="s">
        <v>388</v>
      </c>
      <c r="C131" s="351">
        <f>IF(ISERROR(VLOOKUP(B131,'KAYIT LİSTESİ'!$B$4:$H$1167,2,0)),"",(VLOOKUP(B131,'KAYIT LİSTESİ'!$B$4:$H$1167,2,0)))</f>
      </c>
      <c r="D131" s="25">
        <f>IF(ISERROR(VLOOKUP(B131,'KAYIT LİSTESİ'!$B$4:$H$1167,4,0)),"",(VLOOKUP(B131,'KAYIT LİSTESİ'!$B$4:$H$1167,4,0)))</f>
      </c>
      <c r="E131" s="51">
        <f>IF(ISERROR(VLOOKUP(B131,'KAYIT LİSTESİ'!$B$4:$H$1167,5,0)),"",(VLOOKUP(B131,'KAYIT LİSTESİ'!$B$4:$H$1167,5,0)))</f>
      </c>
      <c r="F131" s="51">
        <f>IF(ISERROR(VLOOKUP(B131,'KAYIT LİSTESİ'!$B$4:$H$1167,6,0)),"",(VLOOKUP(B131,'KAYIT LİSTESİ'!$B$4:$H$1167,6,0)))</f>
      </c>
      <c r="G131" s="174"/>
      <c r="H131" s="245"/>
      <c r="J131" s="99">
        <v>20</v>
      </c>
      <c r="K131" s="100" t="s">
        <v>414</v>
      </c>
      <c r="L131" s="331">
        <f>IF(ISERROR(VLOOKUP(K131,'KAYIT LİSTESİ'!$B$4:$H$1167,2,0)),"",(VLOOKUP(K131,'KAYIT LİSTESİ'!$B$4:$H$1167,2,0)))</f>
      </c>
      <c r="M131" s="101">
        <f>IF(ISERROR(VLOOKUP(K131,'KAYIT LİSTESİ'!$B$4:$H$1167,4,0)),"",(VLOOKUP(K131,'KAYIT LİSTESİ'!$B$4:$H$1167,4,0)))</f>
      </c>
      <c r="N131" s="186">
        <f>IF(ISERROR(VLOOKUP(K131,'KAYIT LİSTESİ'!$B$4:$H$1167,5,0)),"",(VLOOKUP(K131,'KAYIT LİSTESİ'!$B$4:$H$1167,5,0)))</f>
      </c>
      <c r="O131" s="186">
        <f>IF(ISERROR(VLOOKUP(K131,'KAYIT LİSTESİ'!$B$4:$H$1167,6,0)),"",(VLOOKUP(K131,'KAYIT LİSTESİ'!$B$4:$H$1167,6,0)))</f>
      </c>
      <c r="P131" s="221"/>
    </row>
    <row r="132" spans="1:16" ht="36.75" customHeight="1" hidden="1">
      <c r="A132" s="22">
        <v>7</v>
      </c>
      <c r="B132" s="23" t="s">
        <v>389</v>
      </c>
      <c r="C132" s="351">
        <f>IF(ISERROR(VLOOKUP(B132,'KAYIT LİSTESİ'!$B$4:$H$1167,2,0)),"",(VLOOKUP(B132,'KAYIT LİSTESİ'!$B$4:$H$1167,2,0)))</f>
      </c>
      <c r="D132" s="25">
        <f>IF(ISERROR(VLOOKUP(B132,'KAYIT LİSTESİ'!$B$4:$H$1167,4,0)),"",(VLOOKUP(B132,'KAYIT LİSTESİ'!$B$4:$H$1167,4,0)))</f>
      </c>
      <c r="E132" s="51">
        <f>IF(ISERROR(VLOOKUP(B132,'KAYIT LİSTESİ'!$B$4:$H$1167,5,0)),"",(VLOOKUP(B132,'KAYIT LİSTESİ'!$B$4:$H$1167,5,0)))</f>
      </c>
      <c r="F132" s="51">
        <f>IF(ISERROR(VLOOKUP(B132,'KAYIT LİSTESİ'!$B$4:$H$1167,6,0)),"",(VLOOKUP(B132,'KAYIT LİSTESİ'!$B$4:$H$1167,6,0)))</f>
      </c>
      <c r="G132" s="174"/>
      <c r="H132" s="245"/>
      <c r="J132" s="99">
        <v>21</v>
      </c>
      <c r="K132" s="100" t="s">
        <v>415</v>
      </c>
      <c r="L132" s="331">
        <f>IF(ISERROR(VLOOKUP(K132,'KAYIT LİSTESİ'!$B$4:$H$1167,2,0)),"",(VLOOKUP(K132,'KAYIT LİSTESİ'!$B$4:$H$1167,2,0)))</f>
      </c>
      <c r="M132" s="101">
        <f>IF(ISERROR(VLOOKUP(K132,'KAYIT LİSTESİ'!$B$4:$H$1167,4,0)),"",(VLOOKUP(K132,'KAYIT LİSTESİ'!$B$4:$H$1167,4,0)))</f>
      </c>
      <c r="N132" s="186">
        <f>IF(ISERROR(VLOOKUP(K132,'KAYIT LİSTESİ'!$B$4:$H$1167,5,0)),"",(VLOOKUP(K132,'KAYIT LİSTESİ'!$B$4:$H$1167,5,0)))</f>
      </c>
      <c r="O132" s="186">
        <f>IF(ISERROR(VLOOKUP(K132,'KAYIT LİSTESİ'!$B$4:$H$1167,6,0)),"",(VLOOKUP(K132,'KAYIT LİSTESİ'!$B$4:$H$1167,6,0)))</f>
      </c>
      <c r="P132" s="221"/>
    </row>
    <row r="133" spans="1:16" ht="36.75" customHeight="1" hidden="1">
      <c r="A133" s="22">
        <v>8</v>
      </c>
      <c r="B133" s="23" t="s">
        <v>390</v>
      </c>
      <c r="C133" s="351">
        <f>IF(ISERROR(VLOOKUP(B133,'KAYIT LİSTESİ'!$B$4:$H$1167,2,0)),"",(VLOOKUP(B133,'KAYIT LİSTESİ'!$B$4:$H$1167,2,0)))</f>
      </c>
      <c r="D133" s="25">
        <f>IF(ISERROR(VLOOKUP(B133,'KAYIT LİSTESİ'!$B$4:$H$1167,4,0)),"",(VLOOKUP(B133,'KAYIT LİSTESİ'!$B$4:$H$1167,4,0)))</f>
      </c>
      <c r="E133" s="51">
        <f>IF(ISERROR(VLOOKUP(B133,'KAYIT LİSTESİ'!$B$4:$H$1167,5,0)),"",(VLOOKUP(B133,'KAYIT LİSTESİ'!$B$4:$H$1167,5,0)))</f>
      </c>
      <c r="F133" s="51">
        <f>IF(ISERROR(VLOOKUP(B133,'KAYIT LİSTESİ'!$B$4:$H$1167,6,0)),"",(VLOOKUP(B133,'KAYIT LİSTESİ'!$B$4:$H$1167,6,0)))</f>
      </c>
      <c r="G133" s="174"/>
      <c r="H133" s="245"/>
      <c r="J133" s="99">
        <v>22</v>
      </c>
      <c r="K133" s="100" t="s">
        <v>416</v>
      </c>
      <c r="L133" s="331">
        <f>IF(ISERROR(VLOOKUP(K133,'KAYIT LİSTESİ'!$B$4:$H$1167,2,0)),"",(VLOOKUP(K133,'KAYIT LİSTESİ'!$B$4:$H$1167,2,0)))</f>
      </c>
      <c r="M133" s="101">
        <f>IF(ISERROR(VLOOKUP(K133,'KAYIT LİSTESİ'!$B$4:$H$1167,4,0)),"",(VLOOKUP(K133,'KAYIT LİSTESİ'!$B$4:$H$1167,4,0)))</f>
      </c>
      <c r="N133" s="186">
        <f>IF(ISERROR(VLOOKUP(K133,'KAYIT LİSTESİ'!$B$4:$H$1167,5,0)),"",(VLOOKUP(K133,'KAYIT LİSTESİ'!$B$4:$H$1167,5,0)))</f>
      </c>
      <c r="O133" s="186">
        <f>IF(ISERROR(VLOOKUP(K133,'KAYIT LİSTESİ'!$B$4:$H$1167,6,0)),"",(VLOOKUP(K133,'KAYIT LİSTESİ'!$B$4:$H$1167,6,0)))</f>
      </c>
      <c r="P133" s="221"/>
    </row>
    <row r="134" spans="1:16" ht="36.75" customHeight="1" hidden="1">
      <c r="A134" s="22">
        <v>9</v>
      </c>
      <c r="B134" s="23" t="s">
        <v>391</v>
      </c>
      <c r="C134" s="351">
        <f>IF(ISERROR(VLOOKUP(B134,'KAYIT LİSTESİ'!$B$4:$H$1167,2,0)),"",(VLOOKUP(B134,'KAYIT LİSTESİ'!$B$4:$H$1167,2,0)))</f>
      </c>
      <c r="D134" s="25">
        <f>IF(ISERROR(VLOOKUP(B134,'KAYIT LİSTESİ'!$B$4:$H$1167,4,0)),"",(VLOOKUP(B134,'KAYIT LİSTESİ'!$B$4:$H$1167,4,0)))</f>
      </c>
      <c r="E134" s="51">
        <f>IF(ISERROR(VLOOKUP(B134,'KAYIT LİSTESİ'!$B$4:$H$1167,5,0)),"",(VLOOKUP(B134,'KAYIT LİSTESİ'!$B$4:$H$1167,5,0)))</f>
      </c>
      <c r="F134" s="51">
        <f>IF(ISERROR(VLOOKUP(B134,'KAYIT LİSTESİ'!$B$4:$H$1167,6,0)),"",(VLOOKUP(B134,'KAYIT LİSTESİ'!$B$4:$H$1167,6,0)))</f>
      </c>
      <c r="G134" s="174"/>
      <c r="H134" s="245"/>
      <c r="I134" s="245"/>
      <c r="J134" s="245"/>
      <c r="K134" s="245"/>
      <c r="L134" s="245"/>
      <c r="M134" s="245"/>
      <c r="N134" s="245"/>
      <c r="O134" s="245"/>
      <c r="P134" s="245"/>
    </row>
    <row r="135" spans="1:16" ht="36.75" customHeight="1" hidden="1">
      <c r="A135" s="22">
        <v>10</v>
      </c>
      <c r="B135" s="23" t="s">
        <v>392</v>
      </c>
      <c r="C135" s="351">
        <f>IF(ISERROR(VLOOKUP(B135,'KAYIT LİSTESİ'!$B$4:$H$1167,2,0)),"",(VLOOKUP(B135,'KAYIT LİSTESİ'!$B$4:$H$1167,2,0)))</f>
      </c>
      <c r="D135" s="25">
        <f>IF(ISERROR(VLOOKUP(B135,'KAYIT LİSTESİ'!$B$4:$H$1167,4,0)),"",(VLOOKUP(B135,'KAYIT LİSTESİ'!$B$4:$H$1167,4,0)))</f>
      </c>
      <c r="E135" s="51">
        <f>IF(ISERROR(VLOOKUP(B135,'KAYIT LİSTESİ'!$B$4:$H$1167,5,0)),"",(VLOOKUP(B135,'KAYIT LİSTESİ'!$B$4:$H$1167,5,0)))</f>
      </c>
      <c r="F135" s="51">
        <f>IF(ISERROR(VLOOKUP(B135,'KAYIT LİSTESİ'!$B$4:$H$1167,6,0)),"",(VLOOKUP(B135,'KAYIT LİSTESİ'!$B$4:$H$1167,6,0)))</f>
      </c>
      <c r="G135" s="174"/>
      <c r="H135" s="245"/>
      <c r="J135" s="245"/>
      <c r="K135" s="245"/>
      <c r="L135" s="245"/>
      <c r="M135" s="245"/>
      <c r="N135" s="245"/>
      <c r="O135" s="245"/>
      <c r="P135" s="245"/>
    </row>
    <row r="136" spans="1:16" ht="36.75" customHeight="1" hidden="1">
      <c r="A136" s="22">
        <v>11</v>
      </c>
      <c r="B136" s="23" t="s">
        <v>393</v>
      </c>
      <c r="C136" s="351">
        <f>IF(ISERROR(VLOOKUP(B136,'KAYIT LİSTESİ'!$B$4:$H$1167,2,0)),"",(VLOOKUP(B136,'KAYIT LİSTESİ'!$B$4:$H$1167,2,0)))</f>
      </c>
      <c r="D136" s="25">
        <f>IF(ISERROR(VLOOKUP(B136,'KAYIT LİSTESİ'!$B$4:$H$1167,4,0)),"",(VLOOKUP(B136,'KAYIT LİSTESİ'!$B$4:$H$1167,4,0)))</f>
      </c>
      <c r="E136" s="51">
        <f>IF(ISERROR(VLOOKUP(B136,'KAYIT LİSTESİ'!$B$4:$H$1167,5,0)),"",(VLOOKUP(B136,'KAYIT LİSTESİ'!$B$4:$H$1167,5,0)))</f>
      </c>
      <c r="F136" s="51">
        <f>IF(ISERROR(VLOOKUP(B136,'KAYIT LİSTESİ'!$B$4:$H$1167,6,0)),"",(VLOOKUP(B136,'KAYIT LİSTESİ'!$B$4:$H$1167,6,0)))</f>
      </c>
      <c r="G136" s="174"/>
      <c r="H136" s="245"/>
      <c r="J136" s="245"/>
      <c r="K136" s="245"/>
      <c r="L136" s="245"/>
      <c r="M136" s="245"/>
      <c r="N136" s="245"/>
      <c r="O136" s="245"/>
      <c r="P136" s="245"/>
    </row>
    <row r="137" spans="1:16" ht="36.75" customHeight="1" hidden="1">
      <c r="A137" s="22">
        <v>12</v>
      </c>
      <c r="B137" s="23" t="s">
        <v>394</v>
      </c>
      <c r="C137" s="351">
        <f>IF(ISERROR(VLOOKUP(B137,'KAYIT LİSTESİ'!$B$4:$H$1167,2,0)),"",(VLOOKUP(B137,'KAYIT LİSTESİ'!$B$4:$H$1167,2,0)))</f>
      </c>
      <c r="D137" s="25">
        <f>IF(ISERROR(VLOOKUP(B137,'KAYIT LİSTESİ'!$B$4:$H$1167,4,0)),"",(VLOOKUP(B137,'KAYIT LİSTESİ'!$B$4:$H$1167,4,0)))</f>
      </c>
      <c r="E137" s="51">
        <f>IF(ISERROR(VLOOKUP(B137,'KAYIT LİSTESİ'!$B$4:$H$1167,5,0)),"",(VLOOKUP(B137,'KAYIT LİSTESİ'!$B$4:$H$1167,5,0)))</f>
      </c>
      <c r="F137" s="51">
        <f>IF(ISERROR(VLOOKUP(B137,'KAYIT LİSTESİ'!$B$4:$H$1167,6,0)),"",(VLOOKUP(B137,'KAYIT LİSTESİ'!$B$4:$H$1167,6,0)))</f>
      </c>
      <c r="G137" s="174"/>
      <c r="H137" s="245"/>
      <c r="J137" s="245"/>
      <c r="K137" s="245"/>
      <c r="L137" s="245"/>
      <c r="M137" s="245"/>
      <c r="N137" s="245"/>
      <c r="O137" s="245"/>
      <c r="P137" s="245"/>
    </row>
    <row r="138" spans="1:16" ht="36.75" customHeight="1">
      <c r="A138" s="476" t="s">
        <v>442</v>
      </c>
      <c r="B138" s="476"/>
      <c r="C138" s="476"/>
      <c r="D138" s="476"/>
      <c r="E138" s="476"/>
      <c r="F138" s="476"/>
      <c r="G138" s="476"/>
      <c r="H138" s="245"/>
      <c r="J138" s="476" t="s">
        <v>443</v>
      </c>
      <c r="K138" s="476"/>
      <c r="L138" s="476"/>
      <c r="M138" s="476"/>
      <c r="N138" s="476"/>
      <c r="O138" s="476"/>
      <c r="P138" s="476"/>
    </row>
    <row r="139" spans="1:16" ht="36.75" customHeight="1">
      <c r="A139" s="477" t="s">
        <v>16</v>
      </c>
      <c r="B139" s="478"/>
      <c r="C139" s="478"/>
      <c r="D139" s="478"/>
      <c r="E139" s="478"/>
      <c r="F139" s="478"/>
      <c r="G139" s="478"/>
      <c r="H139" s="245"/>
      <c r="J139" s="477" t="s">
        <v>16</v>
      </c>
      <c r="K139" s="478"/>
      <c r="L139" s="478"/>
      <c r="M139" s="478"/>
      <c r="N139" s="478"/>
      <c r="O139" s="478"/>
      <c r="P139" s="478"/>
    </row>
    <row r="140" spans="1:16" ht="36.75" customHeight="1">
      <c r="A140" s="206" t="s">
        <v>12</v>
      </c>
      <c r="B140" s="206" t="s">
        <v>63</v>
      </c>
      <c r="C140" s="206" t="s">
        <v>62</v>
      </c>
      <c r="D140" s="207" t="s">
        <v>13</v>
      </c>
      <c r="E140" s="208" t="s">
        <v>14</v>
      </c>
      <c r="F140" s="208" t="s">
        <v>444</v>
      </c>
      <c r="G140" s="206" t="s">
        <v>132</v>
      </c>
      <c r="H140" s="245"/>
      <c r="J140" s="206" t="s">
        <v>12</v>
      </c>
      <c r="K140" s="206" t="s">
        <v>63</v>
      </c>
      <c r="L140" s="206" t="s">
        <v>62</v>
      </c>
      <c r="M140" s="207" t="s">
        <v>13</v>
      </c>
      <c r="N140" s="208" t="s">
        <v>14</v>
      </c>
      <c r="O140" s="208" t="s">
        <v>444</v>
      </c>
      <c r="P140" s="206" t="s">
        <v>132</v>
      </c>
    </row>
    <row r="141" spans="1:16" ht="63">
      <c r="A141" s="74">
        <v>1</v>
      </c>
      <c r="B141" s="218" t="s">
        <v>420</v>
      </c>
      <c r="C141" s="352" t="str">
        <f>IF(ISERROR(VLOOKUP(B141,'KAYIT LİSTESİ'!$B$4:$H$1167,2,0)),"",(VLOOKUP(B141,'KAYIT LİSTESİ'!$B$4:$H$1167,2,0)))</f>
        <v>89
93
87
96</v>
      </c>
      <c r="D141" s="347" t="str">
        <f>IF(ISERROR(VLOOKUP(B141,'KAYIT LİSTESİ'!$B$4:$H$1167,4,0)),"",(VLOOKUP(B141,'KAYIT LİSTESİ'!$B$4:$H$1167,4,0)))</f>
        <v>1.1.1994
1.1.1995
1.1.1997
1.1.1995</v>
      </c>
      <c r="E141" s="219" t="str">
        <f>IF(ISERROR(VLOOKUP(B141,'KAYIT LİSTESİ'!$B$4:$H$1167,5,0)),"",(VLOOKUP(B141,'KAYIT LİSTESİ'!$B$4:$H$1167,5,0)))</f>
        <v>DİLEK BETÜLBARAN
NECLA KULIK
ARZU ATAŞCAN
SUNA ERBEK</v>
      </c>
      <c r="F141" s="219" t="str">
        <f>IF(ISERROR(VLOOKUP(B141,'KAYIT LİSTESİ'!$B$4:$H$1167,6,0)),"",(VLOOKUP(B141,'KAYIT LİSTESİ'!$B$4:$H$1167,6,0)))</f>
        <v>İSTANBUL-SULTANBEYLİ MEVLANA İ.Ö.O.SPOR</v>
      </c>
      <c r="G141" s="130"/>
      <c r="H141" s="245"/>
      <c r="J141" s="74">
        <v>1</v>
      </c>
      <c r="K141" s="218" t="s">
        <v>428</v>
      </c>
      <c r="L141" s="352">
        <f>IF(ISERROR(VLOOKUP(K141,'KAYIT LİSTESİ'!$B$4:$H$1167,2,0)),"",(VLOOKUP(K141,'KAYIT LİSTESİ'!$B$4:$H$1167,2,0)))</f>
      </c>
      <c r="M141" s="347">
        <f>IF(ISERROR(VLOOKUP(K141,'KAYIT LİSTESİ'!$B$4:$H$1167,4,0)),"",(VLOOKUP(K141,'KAYIT LİSTESİ'!$B$4:$H$1167,4,0)))</f>
      </c>
      <c r="N141" s="219">
        <f>IF(ISERROR(VLOOKUP(K141,'KAYIT LİSTESİ'!$B$4:$H$1167,5,0)),"",(VLOOKUP(K141,'KAYIT LİSTESİ'!$B$4:$H$1167,5,0)))</f>
      </c>
      <c r="O141" s="219">
        <f>IF(ISERROR(VLOOKUP(K141,'KAYIT LİSTESİ'!$B$4:$H$1167,6,0)),"",(VLOOKUP(K141,'KAYIT LİSTESİ'!$B$4:$H$1167,6,0)))</f>
      </c>
      <c r="P141" s="130"/>
    </row>
    <row r="142" spans="1:16" ht="63">
      <c r="A142" s="74">
        <v>2</v>
      </c>
      <c r="B142" s="218" t="s">
        <v>421</v>
      </c>
      <c r="C142" s="352" t="str">
        <f>IF(ISERROR(VLOOKUP(B142,'KAYIT LİSTESİ'!$B$4:$H$1167,2,0)),"",(VLOOKUP(B142,'KAYIT LİSTESİ'!$B$4:$H$1167,2,0)))</f>
        <v>70
67
66
72</v>
      </c>
      <c r="D142" s="347" t="str">
        <f>IF(ISERROR(VLOOKUP(B142,'KAYIT LİSTESİ'!$B$4:$H$1167,4,0)),"",(VLOOKUP(B142,'KAYIT LİSTESİ'!$B$4:$H$1167,4,0)))</f>
        <v>31.7.1995
28.10.1994
10.2.1995
15.6.1997</v>
      </c>
      <c r="E142" s="219" t="str">
        <f>IF(ISERROR(VLOOKUP(B142,'KAYIT LİSTESİ'!$B$4:$H$1167,5,0)),"",(VLOOKUP(B142,'KAYIT LİSTESİ'!$B$4:$H$1167,5,0)))</f>
        <v>ÖZGE SOYLU
ESRA EMİROĞLU
EMİNE YILMAZ
SÜMEYYE EROL</v>
      </c>
      <c r="F142" s="219" t="str">
        <f>IF(ISERROR(VLOOKUP(B142,'KAYIT LİSTESİ'!$B$4:$H$1167,6,0)),"",(VLOOKUP(B142,'KAYIT LİSTESİ'!$B$4:$H$1167,6,0)))</f>
        <v>BURSA-B.Ş.BLD.SPOR</v>
      </c>
      <c r="G142" s="130"/>
      <c r="H142" s="245"/>
      <c r="J142" s="74">
        <v>2</v>
      </c>
      <c r="K142" s="218" t="s">
        <v>429</v>
      </c>
      <c r="L142" s="352">
        <f>IF(ISERROR(VLOOKUP(K142,'KAYIT LİSTESİ'!$B$4:$H$1167,2,0)),"",(VLOOKUP(K142,'KAYIT LİSTESİ'!$B$4:$H$1167,2,0)))</f>
      </c>
      <c r="M142" s="347">
        <f>IF(ISERROR(VLOOKUP(K142,'KAYIT LİSTESİ'!$B$4:$H$1167,4,0)),"",(VLOOKUP(K142,'KAYIT LİSTESİ'!$B$4:$H$1167,4,0)))</f>
      </c>
      <c r="N142" s="219">
        <f>IF(ISERROR(VLOOKUP(K142,'KAYIT LİSTESİ'!$B$4:$H$1167,5,0)),"",(VLOOKUP(K142,'KAYIT LİSTESİ'!$B$4:$H$1167,5,0)))</f>
      </c>
      <c r="O142" s="219">
        <f>IF(ISERROR(VLOOKUP(K142,'KAYIT LİSTESİ'!$B$4:$H$1167,6,0)),"",(VLOOKUP(K142,'KAYIT LİSTESİ'!$B$4:$H$1167,6,0)))</f>
      </c>
      <c r="P142" s="130"/>
    </row>
    <row r="143" spans="1:16" ht="78.75">
      <c r="A143" s="74">
        <v>3</v>
      </c>
      <c r="B143" s="218" t="s">
        <v>422</v>
      </c>
      <c r="C143" s="352" t="str">
        <f>IF(ISERROR(VLOOKUP(B143,'KAYIT LİSTESİ'!$B$4:$H$1167,2,0)),"",(VLOOKUP(B143,'KAYIT LİSTESİ'!$B$4:$H$1167,2,0)))</f>
        <v>37
44
41
39</v>
      </c>
      <c r="D143" s="347" t="str">
        <f>IF(ISERROR(VLOOKUP(B143,'KAYIT LİSTESİ'!$B$4:$H$1167,4,0)),"",(VLOOKUP(B143,'KAYIT LİSTESİ'!$B$4:$H$1167,4,0)))</f>
        <v>1.1.1997
15.11.1995
28.1.1997
1.1.1997</v>
      </c>
      <c r="E143" s="219" t="str">
        <f>IF(ISERROR(VLOOKUP(B143,'KAYIT LİSTESİ'!$B$4:$H$1167,5,0)),"",(VLOOKUP(B143,'KAYIT LİSTESİ'!$B$4:$H$1167,5,0)))</f>
        <v>DERYANUR KEMALOĞLU
RABİA ÇİÇEK
GAMZE ŞİMŞEK
EZGİ DOĞAN</v>
      </c>
      <c r="F143" s="219" t="str">
        <f>IF(ISERROR(VLOOKUP(B143,'KAYIT LİSTESİ'!$B$4:$H$1167,6,0)),"",(VLOOKUP(B143,'KAYIT LİSTESİ'!$B$4:$H$1167,6,0)))</f>
        <v>İSTANBUL-BEŞİKTAŞ J.K</v>
      </c>
      <c r="G143" s="130"/>
      <c r="H143" s="245"/>
      <c r="J143" s="74">
        <v>3</v>
      </c>
      <c r="K143" s="218" t="s">
        <v>430</v>
      </c>
      <c r="L143" s="352">
        <f>IF(ISERROR(VLOOKUP(K143,'KAYIT LİSTESİ'!$B$4:$H$1167,2,0)),"",(VLOOKUP(K143,'KAYIT LİSTESİ'!$B$4:$H$1167,2,0)))</f>
      </c>
      <c r="M143" s="347">
        <f>IF(ISERROR(VLOOKUP(K143,'KAYIT LİSTESİ'!$B$4:$H$1167,4,0)),"",(VLOOKUP(K143,'KAYIT LİSTESİ'!$B$4:$H$1167,4,0)))</f>
      </c>
      <c r="N143" s="219">
        <f>IF(ISERROR(VLOOKUP(K143,'KAYIT LİSTESİ'!$B$4:$H$1167,5,0)),"",(VLOOKUP(K143,'KAYIT LİSTESİ'!$B$4:$H$1167,5,0)))</f>
      </c>
      <c r="O143" s="219">
        <f>IF(ISERROR(VLOOKUP(K143,'KAYIT LİSTESİ'!$B$4:$H$1167,6,0)),"",(VLOOKUP(K143,'KAYIT LİSTESİ'!$B$4:$H$1167,6,0)))</f>
      </c>
      <c r="P143" s="130"/>
    </row>
    <row r="144" spans="1:16" ht="63">
      <c r="A144" s="74">
        <v>4</v>
      </c>
      <c r="B144" s="218" t="s">
        <v>423</v>
      </c>
      <c r="C144" s="352" t="str">
        <f>IF(ISERROR(VLOOKUP(B144,'KAYIT LİSTESİ'!$B$4:$H$1167,2,0)),"",(VLOOKUP(B144,'KAYIT LİSTESİ'!$B$4:$H$1167,2,0)))</f>
        <v>15
13
9
14</v>
      </c>
      <c r="D144" s="347" t="str">
        <f>IF(ISERROR(VLOOKUP(B144,'KAYIT LİSTESİ'!$B$4:$H$1167,4,0)),"",(VLOOKUP(B144,'KAYIT LİSTESİ'!$B$4:$H$1167,4,0)))</f>
        <v>26.2.1996
22.2.1997
1.5.1994
12.4.1994</v>
      </c>
      <c r="E144" s="219" t="str">
        <f>IF(ISERROR(VLOOKUP(B144,'KAYIT LİSTESİ'!$B$4:$H$1167,5,0)),"",(VLOOKUP(B144,'KAYIT LİSTESİ'!$B$4:$H$1167,5,0)))</f>
        <v>KÜBRA ÇELİK
YUDUM İLİKSİZ
NURDAN BOZ
HATİCE ÖZTÜRK</v>
      </c>
      <c r="F144" s="219" t="str">
        <f>IF(ISERROR(VLOOKUP(B144,'KAYIT LİSTESİ'!$B$4:$H$1167,6,0)),"",(VLOOKUP(B144,'KAYIT LİSTESİ'!$B$4:$H$1167,6,0)))</f>
        <v>İSTANBUL-FENERBAHÇE</v>
      </c>
      <c r="G144" s="130"/>
      <c r="H144" s="245"/>
      <c r="J144" s="74">
        <v>4</v>
      </c>
      <c r="K144" s="218" t="s">
        <v>431</v>
      </c>
      <c r="L144" s="352">
        <f>IF(ISERROR(VLOOKUP(K144,'KAYIT LİSTESİ'!$B$4:$H$1167,2,0)),"",(VLOOKUP(K144,'KAYIT LİSTESİ'!$B$4:$H$1167,2,0)))</f>
      </c>
      <c r="M144" s="347">
        <f>IF(ISERROR(VLOOKUP(K144,'KAYIT LİSTESİ'!$B$4:$H$1167,4,0)),"",(VLOOKUP(K144,'KAYIT LİSTESİ'!$B$4:$H$1167,4,0)))</f>
      </c>
      <c r="N144" s="219">
        <f>IF(ISERROR(VLOOKUP(K144,'KAYIT LİSTESİ'!$B$4:$H$1167,5,0)),"",(VLOOKUP(K144,'KAYIT LİSTESİ'!$B$4:$H$1167,5,0)))</f>
      </c>
      <c r="O144" s="219">
        <f>IF(ISERROR(VLOOKUP(K144,'KAYIT LİSTESİ'!$B$4:$H$1167,6,0)),"",(VLOOKUP(K144,'KAYIT LİSTESİ'!$B$4:$H$1167,6,0)))</f>
      </c>
      <c r="P144" s="130"/>
    </row>
    <row r="145" spans="1:16" ht="63">
      <c r="A145" s="74">
        <v>5</v>
      </c>
      <c r="B145" s="218" t="s">
        <v>424</v>
      </c>
      <c r="C145" s="352" t="str">
        <f>IF(ISERROR(VLOOKUP(B145,'KAYIT LİSTESİ'!$B$4:$H$1167,2,0)),"",(VLOOKUP(B145,'KAYIT LİSTESİ'!$B$4:$H$1167,2,0)))</f>
        <v>26
19
28
27</v>
      </c>
      <c r="D145" s="347" t="str">
        <f>IF(ISERROR(VLOOKUP(B145,'KAYIT LİSTESİ'!$B$4:$H$1167,4,0)),"",(VLOOKUP(B145,'KAYIT LİSTESİ'!$B$4:$H$1167,4,0)))</f>
        <v>11.2.1996
4.4.1994
1.1.1997
4.4.1995</v>
      </c>
      <c r="E145" s="219" t="str">
        <f>IF(ISERROR(VLOOKUP(B145,'KAYIT LİSTESİ'!$B$4:$H$1167,5,0)),"",(VLOOKUP(B145,'KAYIT LİSTESİ'!$B$4:$H$1167,5,0)))</f>
        <v>FATMA BÜŞRA ERDEM
BERFE SANCAK
MERYEM ÇANAKÇI
MERVE DURKUN</v>
      </c>
      <c r="F145" s="219" t="str">
        <f>IF(ISERROR(VLOOKUP(B145,'KAYIT LİSTESİ'!$B$4:$H$1167,6,0)),"",(VLOOKUP(B145,'KAYIT LİSTESİ'!$B$4:$H$1167,6,0)))</f>
        <v>İSTANBUL-ENKA SPOR KULÜBÜ</v>
      </c>
      <c r="G145" s="130"/>
      <c r="H145" s="245"/>
      <c r="J145" s="74">
        <v>5</v>
      </c>
      <c r="K145" s="218" t="s">
        <v>432</v>
      </c>
      <c r="L145" s="352">
        <f>IF(ISERROR(VLOOKUP(K145,'KAYIT LİSTESİ'!$B$4:$H$1167,2,0)),"",(VLOOKUP(K145,'KAYIT LİSTESİ'!$B$4:$H$1167,2,0)))</f>
      </c>
      <c r="M145" s="347">
        <f>IF(ISERROR(VLOOKUP(K145,'KAYIT LİSTESİ'!$B$4:$H$1167,4,0)),"",(VLOOKUP(K145,'KAYIT LİSTESİ'!$B$4:$H$1167,4,0)))</f>
      </c>
      <c r="N145" s="219">
        <f>IF(ISERROR(VLOOKUP(K145,'KAYIT LİSTESİ'!$B$4:$H$1167,5,0)),"",(VLOOKUP(K145,'KAYIT LİSTESİ'!$B$4:$H$1167,5,0)))</f>
      </c>
      <c r="O145" s="219">
        <f>IF(ISERROR(VLOOKUP(K145,'KAYIT LİSTESİ'!$B$4:$H$1167,6,0)),"",(VLOOKUP(K145,'KAYIT LİSTESİ'!$B$4:$H$1167,6,0)))</f>
      </c>
      <c r="P145" s="130"/>
    </row>
    <row r="146" spans="1:16" ht="63">
      <c r="A146" s="74">
        <v>6</v>
      </c>
      <c r="B146" s="218" t="s">
        <v>425</v>
      </c>
      <c r="C146" s="352" t="str">
        <f>IF(ISERROR(VLOOKUP(B146,'KAYIT LİSTESİ'!$B$4:$H$1167,2,0)),"",(VLOOKUP(B146,'KAYIT LİSTESİ'!$B$4:$H$1167,2,0)))</f>
        <v>62
51
52
50</v>
      </c>
      <c r="D146" s="347" t="str">
        <f>IF(ISERROR(VLOOKUP(B146,'KAYIT LİSTESİ'!$B$4:$H$1167,4,0)),"",(VLOOKUP(B146,'KAYIT LİSTESİ'!$B$4:$H$1167,4,0)))</f>
        <v>7.9.1995
22.10.1996
9.8.1996
18.8.1994</v>
      </c>
      <c r="E146" s="219" t="str">
        <f>IF(ISERROR(VLOOKUP(B146,'KAYIT LİSTESİ'!$B$4:$H$1167,5,0)),"",(VLOOKUP(B146,'KAYIT LİSTESİ'!$B$4:$H$1167,5,0)))</f>
        <v>ZEYNEP LİMON 
ELİF POLAT
ESRA ELDİVEN
DERYA YILDIRIM</v>
      </c>
      <c r="F146" s="219" t="str">
        <f>IF(ISERROR(VLOOKUP(B146,'KAYIT LİSTESİ'!$B$4:$H$1167,6,0)),"",(VLOOKUP(B146,'KAYIT LİSTESİ'!$B$4:$H$1167,6,0)))</f>
        <v>İZMİR-B.Ş.BLD. SPOR</v>
      </c>
      <c r="G146" s="130"/>
      <c r="H146" s="245"/>
      <c r="J146" s="74">
        <v>6</v>
      </c>
      <c r="K146" s="218" t="s">
        <v>433</v>
      </c>
      <c r="L146" s="352">
        <f>IF(ISERROR(VLOOKUP(K146,'KAYIT LİSTESİ'!$B$4:$H$1167,2,0)),"",(VLOOKUP(K146,'KAYIT LİSTESİ'!$B$4:$H$1167,2,0)))</f>
      </c>
      <c r="M146" s="347">
        <f>IF(ISERROR(VLOOKUP(K146,'KAYIT LİSTESİ'!$B$4:$H$1167,4,0)),"",(VLOOKUP(K146,'KAYIT LİSTESİ'!$B$4:$H$1167,4,0)))</f>
      </c>
      <c r="N146" s="219">
        <f>IF(ISERROR(VLOOKUP(K146,'KAYIT LİSTESİ'!$B$4:$H$1167,5,0)),"",(VLOOKUP(K146,'KAYIT LİSTESİ'!$B$4:$H$1167,5,0)))</f>
      </c>
      <c r="O146" s="219">
        <f>IF(ISERROR(VLOOKUP(K146,'KAYIT LİSTESİ'!$B$4:$H$1167,6,0)),"",(VLOOKUP(K146,'KAYIT LİSTESİ'!$B$4:$H$1167,6,0)))</f>
      </c>
      <c r="P146" s="130"/>
    </row>
    <row r="147" spans="1:16" ht="63">
      <c r="A147" s="74">
        <v>7</v>
      </c>
      <c r="B147" s="218" t="s">
        <v>426</v>
      </c>
      <c r="C147" s="352" t="str">
        <f>IF(ISERROR(VLOOKUP(B147,'KAYIT LİSTESİ'!$B$4:$H$1167,2,0)),"",(VLOOKUP(B147,'KAYIT LİSTESİ'!$B$4:$H$1167,2,0)))</f>
        <v>74
80
86
79</v>
      </c>
      <c r="D147" s="347" t="str">
        <f>IF(ISERROR(VLOOKUP(B147,'KAYIT LİSTESİ'!$B$4:$H$1167,4,0)),"",(VLOOKUP(B147,'KAYIT LİSTESİ'!$B$4:$H$1167,4,0)))</f>
        <v>16.3.1995
24.12.1996
14.11.1996
12.2.1996</v>
      </c>
      <c r="E147" s="219" t="str">
        <f>IF(ISERROR(VLOOKUP(B147,'KAYIT LİSTESİ'!$B$4:$H$1167,5,0)),"",(VLOOKUP(B147,'KAYIT LİSTESİ'!$B$4:$H$1167,5,0)))</f>
        <v>AYLİN AYVERDİ
GÜLİSTAN DENİZOĞLU
SEVAL DELİGÖZ
GAMZE ÇELİKKANAT</v>
      </c>
      <c r="F147" s="219" t="str">
        <f>IF(ISERROR(VLOOKUP(B147,'KAYIT LİSTESİ'!$B$4:$H$1167,6,0)),"",(VLOOKUP(B147,'KAYIT LİSTESİ'!$B$4:$H$1167,6,0)))</f>
        <v>BALIKESİR-G.S.K.</v>
      </c>
      <c r="G147" s="130"/>
      <c r="H147" s="245"/>
      <c r="J147" s="74">
        <v>7</v>
      </c>
      <c r="K147" s="218" t="s">
        <v>434</v>
      </c>
      <c r="L147" s="352">
        <f>IF(ISERROR(VLOOKUP(K147,'KAYIT LİSTESİ'!$B$4:$H$1167,2,0)),"",(VLOOKUP(K147,'KAYIT LİSTESİ'!$B$4:$H$1167,2,0)))</f>
      </c>
      <c r="M147" s="347">
        <f>IF(ISERROR(VLOOKUP(K147,'KAYIT LİSTESİ'!$B$4:$H$1167,4,0)),"",(VLOOKUP(K147,'KAYIT LİSTESİ'!$B$4:$H$1167,4,0)))</f>
      </c>
      <c r="N147" s="219">
        <f>IF(ISERROR(VLOOKUP(K147,'KAYIT LİSTESİ'!$B$4:$H$1167,5,0)),"",(VLOOKUP(K147,'KAYIT LİSTESİ'!$B$4:$H$1167,5,0)))</f>
      </c>
      <c r="O147" s="219">
        <f>IF(ISERROR(VLOOKUP(K147,'KAYIT LİSTESİ'!$B$4:$H$1167,6,0)),"",(VLOOKUP(K147,'KAYIT LİSTESİ'!$B$4:$H$1167,6,0)))</f>
      </c>
      <c r="P147" s="130"/>
    </row>
    <row r="148" spans="1:16" ht="63">
      <c r="A148" s="74">
        <v>8</v>
      </c>
      <c r="B148" s="218" t="s">
        <v>427</v>
      </c>
      <c r="C148" s="352" t="str">
        <f>IF(ISERROR(VLOOKUP(B148,'KAYIT LİSTESİ'!$B$4:$H$1167,2,0)),"",(VLOOKUP(B148,'KAYIT LİSTESİ'!$B$4:$H$1167,2,0)))</f>
        <v>102
106
99
100</v>
      </c>
      <c r="D148" s="347" t="str">
        <f>IF(ISERROR(VLOOKUP(B148,'KAYIT LİSTESİ'!$B$4:$H$1167,4,0)),"",(VLOOKUP(B148,'KAYIT LİSTESİ'!$B$4:$H$1167,4,0)))</f>
        <v>19.11.1996
15.12.1995
10.8.1995
28.12.1997</v>
      </c>
      <c r="E148" s="219" t="str">
        <f>IF(ISERROR(VLOOKUP(B148,'KAYIT LİSTESİ'!$B$4:$H$1167,5,0)),"",(VLOOKUP(B148,'KAYIT LİSTESİ'!$B$4:$H$1167,5,0)))</f>
        <v>ÖZGE SERİN
ŞULE AĞAT
EYLÜL YAMÇICIER
FİKRİYE DİLEÇ</v>
      </c>
      <c r="F148" s="219" t="str">
        <f>IF(ISERROR(VLOOKUP(B148,'KAYIT LİSTESİ'!$B$4:$H$1167,6,0)),"",(VLOOKUP(B148,'KAYIT LİSTESİ'!$B$4:$H$1167,6,0)))</f>
        <v>TOKAT-GENÇLİK SPOR</v>
      </c>
      <c r="G148" s="130"/>
      <c r="J148" s="74">
        <v>8</v>
      </c>
      <c r="K148" s="218" t="s">
        <v>435</v>
      </c>
      <c r="L148" s="352">
        <f>IF(ISERROR(VLOOKUP(K148,'KAYIT LİSTESİ'!$B$4:$H$1167,2,0)),"",(VLOOKUP(K148,'KAYIT LİSTESİ'!$B$4:$H$1167,2,0)))</f>
      </c>
      <c r="M148" s="347">
        <f>IF(ISERROR(VLOOKUP(K148,'KAYIT LİSTESİ'!$B$4:$H$1167,4,0)),"",(VLOOKUP(K148,'KAYIT LİSTESİ'!$B$4:$H$1167,4,0)))</f>
      </c>
      <c r="N148" s="219">
        <f>IF(ISERROR(VLOOKUP(K148,'KAYIT LİSTESİ'!$B$4:$H$1167,5,0)),"",(VLOOKUP(K148,'KAYIT LİSTESİ'!$B$4:$H$1167,5,0)))</f>
      </c>
      <c r="O148" s="219">
        <f>IF(ISERROR(VLOOKUP(K148,'KAYIT LİSTESİ'!$B$4:$H$1167,6,0)),"",(VLOOKUP(K148,'KAYIT LİSTESİ'!$B$4:$H$1167,6,0)))</f>
      </c>
      <c r="P148" s="130"/>
    </row>
    <row r="149" ht="36.75" customHeight="1"/>
    <row r="150" ht="36.75" customHeight="1"/>
    <row r="151" ht="76.5" customHeight="1"/>
    <row r="152" ht="76.5" customHeight="1"/>
    <row r="153" ht="76.5" customHeight="1"/>
    <row r="154" ht="76.5" customHeight="1"/>
    <row r="155" ht="76.5" customHeight="1"/>
    <row r="156" ht="76.5" customHeight="1"/>
    <row r="157" ht="76.5" customHeight="1"/>
    <row r="158" ht="76.5" customHeight="1"/>
    <row r="159" ht="36.75" customHeight="1"/>
    <row r="160" ht="36.75" customHeight="1"/>
    <row r="161" ht="36.75" customHeight="1"/>
    <row r="162" ht="36.75" customHeight="1"/>
    <row r="163" ht="36.75" customHeight="1"/>
    <row r="164" ht="36.75" customHeight="1"/>
    <row r="165" ht="36.75" customHeight="1"/>
    <row r="166" ht="36.75" customHeight="1"/>
    <row r="167" ht="36.75" customHeight="1"/>
    <row r="168" ht="36.75" customHeight="1"/>
    <row r="169" ht="36.75" customHeight="1"/>
    <row r="170" ht="36.75" customHeight="1"/>
    <row r="171" ht="36.75" customHeight="1"/>
    <row r="172" ht="36.75" customHeight="1"/>
    <row r="173" ht="36.75" customHeight="1"/>
    <row r="174" ht="36.75" customHeight="1"/>
    <row r="175" ht="36.75" customHeight="1"/>
    <row r="176" ht="36.75" customHeight="1"/>
    <row r="177" ht="36.75" customHeight="1"/>
    <row r="178" ht="36.75" customHeight="1"/>
    <row r="179" ht="36.75" customHeight="1"/>
    <row r="180" ht="36.75" customHeight="1"/>
    <row r="181" ht="36.75" customHeight="1"/>
    <row r="182" ht="36.75" customHeight="1"/>
    <row r="183" ht="36.75" customHeight="1"/>
    <row r="184" ht="36.75" customHeight="1"/>
    <row r="185" ht="36.75" customHeight="1"/>
    <row r="186" ht="36.75" customHeight="1"/>
    <row r="187" ht="36.75" customHeight="1"/>
    <row r="188" ht="36.75" customHeight="1"/>
    <row r="189" ht="36.75" customHeight="1"/>
    <row r="190" ht="36.75" customHeight="1"/>
    <row r="191" ht="36.75" customHeight="1"/>
    <row r="192" ht="36.75" customHeight="1"/>
    <row r="193" ht="36.75" customHeight="1"/>
    <row r="194" ht="36.75" customHeight="1"/>
    <row r="195" ht="36.75" customHeight="1"/>
    <row r="196" ht="36.75" customHeight="1"/>
    <row r="197" ht="36.75" customHeight="1"/>
    <row r="198" ht="36.75" customHeight="1"/>
    <row r="199" ht="36.75" customHeight="1"/>
    <row r="200" ht="36.75" customHeight="1"/>
    <row r="201" ht="36.75" customHeight="1"/>
    <row r="202" ht="36.75" customHeight="1"/>
    <row r="203" ht="36.75" customHeight="1"/>
    <row r="204" ht="36.75" customHeight="1"/>
    <row r="205" ht="36.75" customHeight="1"/>
    <row r="206" ht="36.75" customHeight="1"/>
    <row r="207" ht="36.75" customHeight="1"/>
    <row r="208" ht="36.75" customHeight="1"/>
    <row r="209" ht="36.75" customHeight="1"/>
    <row r="210" ht="36.75" customHeight="1"/>
  </sheetData>
  <sheetProtection/>
  <mergeCells count="59">
    <mergeCell ref="K87:K88"/>
    <mergeCell ref="L87:L88"/>
    <mergeCell ref="M87:M88"/>
    <mergeCell ref="N87:N88"/>
    <mergeCell ref="O87:O88"/>
    <mergeCell ref="P87:P88"/>
    <mergeCell ref="P64:P65"/>
    <mergeCell ref="L36:L37"/>
    <mergeCell ref="O36:O37"/>
    <mergeCell ref="P36:P37"/>
    <mergeCell ref="J63:P63"/>
    <mergeCell ref="J64:J65"/>
    <mergeCell ref="K64:K65"/>
    <mergeCell ref="L64:L65"/>
    <mergeCell ref="A1:P1"/>
    <mergeCell ref="A2:P2"/>
    <mergeCell ref="A3:P3"/>
    <mergeCell ref="J35:P35"/>
    <mergeCell ref="M36:M37"/>
    <mergeCell ref="N36:N37"/>
    <mergeCell ref="J36:J37"/>
    <mergeCell ref="K36:K37"/>
    <mergeCell ref="J4:P4"/>
    <mergeCell ref="J5:P5"/>
    <mergeCell ref="A4:G4"/>
    <mergeCell ref="I5:I6"/>
    <mergeCell ref="A5:G5"/>
    <mergeCell ref="A15:G15"/>
    <mergeCell ref="A25:G25"/>
    <mergeCell ref="J15:P15"/>
    <mergeCell ref="J25:P25"/>
    <mergeCell ref="A35:G35"/>
    <mergeCell ref="A67:G67"/>
    <mergeCell ref="A81:G81"/>
    <mergeCell ref="A95:G95"/>
    <mergeCell ref="A66:G66"/>
    <mergeCell ref="A36:G36"/>
    <mergeCell ref="A46:G46"/>
    <mergeCell ref="A56:G56"/>
    <mergeCell ref="K110:K111"/>
    <mergeCell ref="L110:L111"/>
    <mergeCell ref="M110:M111"/>
    <mergeCell ref="N110:N111"/>
    <mergeCell ref="O110:O111"/>
    <mergeCell ref="M64:M65"/>
    <mergeCell ref="N64:N65"/>
    <mergeCell ref="O64:O65"/>
    <mergeCell ref="J86:P86"/>
    <mergeCell ref="J87:J88"/>
    <mergeCell ref="P110:P111"/>
    <mergeCell ref="A138:G138"/>
    <mergeCell ref="A139:G139"/>
    <mergeCell ref="J138:P138"/>
    <mergeCell ref="J139:P139"/>
    <mergeCell ref="A109:G109"/>
    <mergeCell ref="A110:G110"/>
    <mergeCell ref="A124:G124"/>
    <mergeCell ref="J109:P109"/>
    <mergeCell ref="J110:J111"/>
  </mergeCells>
  <printOptions/>
  <pageMargins left="0.17" right="0.18" top="0.17" bottom="0.19" header="0.17" footer="0.19"/>
  <pageSetup fitToHeight="0" fitToWidth="1" horizontalDpi="600" verticalDpi="600" orientation="portrait" paperSize="9" scale="48" r:id="rId2"/>
  <rowBreaks count="1" manualBreakCount="1">
    <brk id="85" max="15" man="1"/>
  </rowBreaks>
  <ignoredErrors>
    <ignoredError sqref="L76:O85 L66:O75 L112:O133"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U90"/>
  <sheetViews>
    <sheetView view="pageBreakPreview" zoomScale="90" zoomScaleSheetLayoutView="90" zoomScalePageLayoutView="0" workbookViewId="0" topLeftCell="A1">
      <selection activeCell="A6" sqref="A6:A7"/>
    </sheetView>
  </sheetViews>
  <sheetFormatPr defaultColWidth="9.140625" defaultRowHeight="12.75"/>
  <cols>
    <col min="1" max="1" width="4.8515625" style="27" customWidth="1"/>
    <col min="2" max="2" width="7.7109375" style="27" bestFit="1" customWidth="1"/>
    <col min="3" max="3" width="14.421875" style="20" customWidth="1"/>
    <col min="4" max="4" width="23.140625" style="53" customWidth="1"/>
    <col min="5" max="5" width="26.57421875" style="53" customWidth="1"/>
    <col min="6" max="6" width="9.28125" style="20"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22.421875" style="57" customWidth="1"/>
    <col min="14" max="14" width="26.8515625" style="57" customWidth="1"/>
    <col min="15" max="15" width="9.57421875" style="20" customWidth="1"/>
    <col min="16" max="16" width="7.7109375" style="20" customWidth="1"/>
    <col min="17" max="17" width="5.7109375" style="20" customWidth="1"/>
    <col min="18" max="19" width="9.140625" style="20" customWidth="1"/>
    <col min="20" max="20" width="9.140625" style="320" hidden="1" customWidth="1"/>
    <col min="21" max="21" width="9.140625" style="321" hidden="1" customWidth="1"/>
    <col min="22" max="16384" width="9.140625" style="20" customWidth="1"/>
  </cols>
  <sheetData>
    <row r="1" spans="1:21" s="9" customFormat="1" ht="53.25"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c r="T1" s="319">
        <v>1160</v>
      </c>
      <c r="U1" s="318">
        <v>100</v>
      </c>
    </row>
    <row r="2" spans="1:21" s="9" customFormat="1" ht="24.75" customHeight="1">
      <c r="A2" s="485" t="str">
        <f>'YARIŞMA BİLGİLERİ'!F19</f>
        <v>Kulüplerarası Gençler Atletizm Ligi Final Yarışmaları</v>
      </c>
      <c r="B2" s="485"/>
      <c r="C2" s="485"/>
      <c r="D2" s="485"/>
      <c r="E2" s="485"/>
      <c r="F2" s="485"/>
      <c r="G2" s="485"/>
      <c r="H2" s="485"/>
      <c r="I2" s="485"/>
      <c r="J2" s="485"/>
      <c r="K2" s="485"/>
      <c r="L2" s="485"/>
      <c r="M2" s="485"/>
      <c r="N2" s="485"/>
      <c r="O2" s="485"/>
      <c r="P2" s="485"/>
      <c r="T2" s="319">
        <v>1162</v>
      </c>
      <c r="U2" s="318">
        <v>99</v>
      </c>
    </row>
    <row r="3" spans="1:21" s="11" customFormat="1" ht="21.75" customHeight="1">
      <c r="A3" s="486" t="s">
        <v>77</v>
      </c>
      <c r="B3" s="486"/>
      <c r="C3" s="486"/>
      <c r="D3" s="487" t="s">
        <v>102</v>
      </c>
      <c r="E3" s="487"/>
      <c r="F3" s="488"/>
      <c r="G3" s="488"/>
      <c r="H3" s="10"/>
      <c r="I3" s="498"/>
      <c r="J3" s="498"/>
      <c r="K3" s="498"/>
      <c r="L3" s="498"/>
      <c r="M3" s="83" t="s">
        <v>364</v>
      </c>
      <c r="N3" s="496" t="s">
        <v>446</v>
      </c>
      <c r="O3" s="496"/>
      <c r="P3" s="496"/>
      <c r="T3" s="319">
        <v>1164</v>
      </c>
      <c r="U3" s="318">
        <v>98</v>
      </c>
    </row>
    <row r="4" spans="1:21" s="11" customFormat="1" ht="17.25" customHeight="1">
      <c r="A4" s="491" t="s">
        <v>67</v>
      </c>
      <c r="B4" s="491"/>
      <c r="C4" s="491"/>
      <c r="D4" s="492" t="s">
        <v>488</v>
      </c>
      <c r="E4" s="492"/>
      <c r="F4" s="33"/>
      <c r="G4" s="33"/>
      <c r="H4" s="33"/>
      <c r="I4" s="33"/>
      <c r="J4" s="33"/>
      <c r="K4" s="33"/>
      <c r="L4" s="34"/>
      <c r="M4" s="84" t="s">
        <v>75</v>
      </c>
      <c r="N4" s="497" t="s">
        <v>469</v>
      </c>
      <c r="O4" s="497"/>
      <c r="P4" s="497"/>
      <c r="T4" s="319">
        <v>1166</v>
      </c>
      <c r="U4" s="318">
        <v>97</v>
      </c>
    </row>
    <row r="5" spans="1:21" s="9" customFormat="1" ht="19.5" customHeight="1">
      <c r="A5" s="12"/>
      <c r="B5" s="12"/>
      <c r="C5" s="13"/>
      <c r="D5" s="14"/>
      <c r="E5" s="15"/>
      <c r="F5" s="15"/>
      <c r="G5" s="15"/>
      <c r="H5" s="15"/>
      <c r="I5" s="12"/>
      <c r="J5" s="12"/>
      <c r="K5" s="12"/>
      <c r="L5" s="16"/>
      <c r="M5" s="17"/>
      <c r="N5" s="495">
        <v>41506.79651516204</v>
      </c>
      <c r="O5" s="495"/>
      <c r="P5" s="495"/>
      <c r="T5" s="319">
        <v>1168</v>
      </c>
      <c r="U5" s="318">
        <v>96</v>
      </c>
    </row>
    <row r="6" spans="1:21" s="18" customFormat="1" ht="42.75" customHeight="1">
      <c r="A6" s="493" t="s">
        <v>12</v>
      </c>
      <c r="B6" s="499" t="s">
        <v>62</v>
      </c>
      <c r="C6" s="501" t="s">
        <v>74</v>
      </c>
      <c r="D6" s="494" t="s">
        <v>14</v>
      </c>
      <c r="E6" s="494" t="s">
        <v>444</v>
      </c>
      <c r="F6" s="494" t="s">
        <v>15</v>
      </c>
      <c r="G6" s="489" t="s">
        <v>140</v>
      </c>
      <c r="I6" s="338" t="s">
        <v>16</v>
      </c>
      <c r="J6" s="339"/>
      <c r="K6" s="339"/>
      <c r="L6" s="339"/>
      <c r="M6" s="342" t="s">
        <v>356</v>
      </c>
      <c r="N6" s="343" t="s">
        <v>627</v>
      </c>
      <c r="O6" s="339"/>
      <c r="P6" s="340"/>
      <c r="T6" s="320">
        <v>1170</v>
      </c>
      <c r="U6" s="321">
        <v>95</v>
      </c>
    </row>
    <row r="7" spans="1:21" ht="42.75" customHeight="1">
      <c r="A7" s="493"/>
      <c r="B7" s="500"/>
      <c r="C7" s="501"/>
      <c r="D7" s="494"/>
      <c r="E7" s="494"/>
      <c r="F7" s="494"/>
      <c r="G7" s="490"/>
      <c r="H7" s="19"/>
      <c r="I7" s="50" t="s">
        <v>12</v>
      </c>
      <c r="J7" s="47" t="s">
        <v>63</v>
      </c>
      <c r="K7" s="47" t="s">
        <v>62</v>
      </c>
      <c r="L7" s="48" t="s">
        <v>13</v>
      </c>
      <c r="M7" s="49" t="s">
        <v>14</v>
      </c>
      <c r="N7" s="49" t="s">
        <v>444</v>
      </c>
      <c r="O7" s="47" t="s">
        <v>15</v>
      </c>
      <c r="P7" s="47" t="s">
        <v>27</v>
      </c>
      <c r="T7" s="320">
        <v>1172</v>
      </c>
      <c r="U7" s="321">
        <v>94</v>
      </c>
    </row>
    <row r="8" spans="1:21" s="18" customFormat="1" ht="48" customHeight="1">
      <c r="A8" s="22">
        <v>1</v>
      </c>
      <c r="B8" s="406">
        <v>15</v>
      </c>
      <c r="C8" s="129">
        <v>35483</v>
      </c>
      <c r="D8" s="407" t="s">
        <v>506</v>
      </c>
      <c r="E8" s="171" t="s">
        <v>445</v>
      </c>
      <c r="F8" s="130">
        <v>1233</v>
      </c>
      <c r="G8" s="349">
        <v>8</v>
      </c>
      <c r="H8" s="21"/>
      <c r="I8" s="22">
        <v>1</v>
      </c>
      <c r="J8" s="23" t="s">
        <v>106</v>
      </c>
      <c r="K8" s="349">
        <v>96</v>
      </c>
      <c r="L8" s="129">
        <v>34700</v>
      </c>
      <c r="M8" s="219" t="s">
        <v>600</v>
      </c>
      <c r="N8" s="219" t="s">
        <v>499</v>
      </c>
      <c r="O8" s="130"/>
      <c r="P8" s="24"/>
      <c r="T8" s="320">
        <v>1174</v>
      </c>
      <c r="U8" s="321">
        <v>93</v>
      </c>
    </row>
    <row r="9" spans="1:21" s="18" customFormat="1" ht="48" customHeight="1">
      <c r="A9" s="22">
        <v>2</v>
      </c>
      <c r="B9" s="406">
        <v>37</v>
      </c>
      <c r="C9" s="129">
        <v>35431</v>
      </c>
      <c r="D9" s="407" t="s">
        <v>544</v>
      </c>
      <c r="E9" s="171" t="s">
        <v>493</v>
      </c>
      <c r="F9" s="130">
        <v>1288</v>
      </c>
      <c r="G9" s="349">
        <v>7</v>
      </c>
      <c r="H9" s="21"/>
      <c r="I9" s="22">
        <v>2</v>
      </c>
      <c r="J9" s="23" t="s">
        <v>107</v>
      </c>
      <c r="K9" s="349">
        <v>66</v>
      </c>
      <c r="L9" s="129">
        <v>34740</v>
      </c>
      <c r="M9" s="219" t="s">
        <v>575</v>
      </c>
      <c r="N9" s="219" t="s">
        <v>574</v>
      </c>
      <c r="O9" s="130"/>
      <c r="P9" s="24"/>
      <c r="T9" s="320">
        <v>1176</v>
      </c>
      <c r="U9" s="321">
        <v>92</v>
      </c>
    </row>
    <row r="10" spans="1:21" s="18" customFormat="1" ht="48" customHeight="1">
      <c r="A10" s="22">
        <v>3</v>
      </c>
      <c r="B10" s="406">
        <v>66</v>
      </c>
      <c r="C10" s="129">
        <v>34740</v>
      </c>
      <c r="D10" s="407" t="s">
        <v>575</v>
      </c>
      <c r="E10" s="171" t="s">
        <v>574</v>
      </c>
      <c r="F10" s="130">
        <v>1311</v>
      </c>
      <c r="G10" s="349">
        <v>6</v>
      </c>
      <c r="H10" s="21"/>
      <c r="I10" s="22">
        <v>3</v>
      </c>
      <c r="J10" s="23" t="s">
        <v>108</v>
      </c>
      <c r="K10" s="349">
        <v>37</v>
      </c>
      <c r="L10" s="129">
        <v>35431</v>
      </c>
      <c r="M10" s="219" t="s">
        <v>544</v>
      </c>
      <c r="N10" s="219" t="s">
        <v>493</v>
      </c>
      <c r="O10" s="130"/>
      <c r="P10" s="24"/>
      <c r="T10" s="320">
        <v>1178</v>
      </c>
      <c r="U10" s="321">
        <v>91</v>
      </c>
    </row>
    <row r="11" spans="1:21" s="18" customFormat="1" ht="48" customHeight="1">
      <c r="A11" s="22">
        <v>4</v>
      </c>
      <c r="B11" s="406">
        <v>26</v>
      </c>
      <c r="C11" s="129">
        <v>35106</v>
      </c>
      <c r="D11" s="407" t="s">
        <v>528</v>
      </c>
      <c r="E11" s="171" t="s">
        <v>491</v>
      </c>
      <c r="F11" s="130">
        <v>1323</v>
      </c>
      <c r="G11" s="349">
        <v>5</v>
      </c>
      <c r="H11" s="21"/>
      <c r="I11" s="22">
        <v>4</v>
      </c>
      <c r="J11" s="23" t="s">
        <v>109</v>
      </c>
      <c r="K11" s="349">
        <v>15</v>
      </c>
      <c r="L11" s="129">
        <v>35483</v>
      </c>
      <c r="M11" s="219" t="s">
        <v>506</v>
      </c>
      <c r="N11" s="219" t="s">
        <v>445</v>
      </c>
      <c r="O11" s="130"/>
      <c r="P11" s="24"/>
      <c r="T11" s="320">
        <v>1180</v>
      </c>
      <c r="U11" s="321">
        <v>90</v>
      </c>
    </row>
    <row r="12" spans="1:21" s="18" customFormat="1" ht="48" customHeight="1">
      <c r="A12" s="22">
        <v>5</v>
      </c>
      <c r="B12" s="406">
        <v>57</v>
      </c>
      <c r="C12" s="129">
        <v>0</v>
      </c>
      <c r="D12" s="407" t="s">
        <v>558</v>
      </c>
      <c r="E12" s="171" t="s">
        <v>495</v>
      </c>
      <c r="F12" s="130">
        <v>1377</v>
      </c>
      <c r="G12" s="349">
        <v>4</v>
      </c>
      <c r="H12" s="21"/>
      <c r="I12" s="22">
        <v>5</v>
      </c>
      <c r="J12" s="23" t="s">
        <v>110</v>
      </c>
      <c r="K12" s="349">
        <v>26</v>
      </c>
      <c r="L12" s="129">
        <v>35106</v>
      </c>
      <c r="M12" s="219" t="s">
        <v>528</v>
      </c>
      <c r="N12" s="219" t="s">
        <v>491</v>
      </c>
      <c r="O12" s="130"/>
      <c r="P12" s="24"/>
      <c r="T12" s="320">
        <v>1182</v>
      </c>
      <c r="U12" s="321">
        <v>89</v>
      </c>
    </row>
    <row r="13" spans="1:21" s="18" customFormat="1" ht="48" customHeight="1">
      <c r="A13" s="22">
        <v>6</v>
      </c>
      <c r="B13" s="406">
        <v>80</v>
      </c>
      <c r="C13" s="129">
        <v>35423</v>
      </c>
      <c r="D13" s="407" t="s">
        <v>588</v>
      </c>
      <c r="E13" s="171" t="s">
        <v>587</v>
      </c>
      <c r="F13" s="130">
        <v>1431</v>
      </c>
      <c r="G13" s="349">
        <v>3</v>
      </c>
      <c r="H13" s="21"/>
      <c r="I13" s="22">
        <v>6</v>
      </c>
      <c r="J13" s="23" t="s">
        <v>111</v>
      </c>
      <c r="K13" s="349">
        <v>57</v>
      </c>
      <c r="L13" s="129">
        <v>0</v>
      </c>
      <c r="M13" s="219" t="s">
        <v>558</v>
      </c>
      <c r="N13" s="219" t="s">
        <v>495</v>
      </c>
      <c r="O13" s="130"/>
      <c r="P13" s="24"/>
      <c r="T13" s="320">
        <v>1184</v>
      </c>
      <c r="U13" s="321">
        <v>88</v>
      </c>
    </row>
    <row r="14" spans="1:21" s="18" customFormat="1" ht="48" customHeight="1">
      <c r="A14" s="22">
        <v>7</v>
      </c>
      <c r="B14" s="406">
        <v>96</v>
      </c>
      <c r="C14" s="129">
        <v>34700</v>
      </c>
      <c r="D14" s="407" t="s">
        <v>600</v>
      </c>
      <c r="E14" s="171" t="s">
        <v>499</v>
      </c>
      <c r="F14" s="130">
        <v>1488</v>
      </c>
      <c r="G14" s="349">
        <v>2</v>
      </c>
      <c r="H14" s="21"/>
      <c r="I14" s="22">
        <v>7</v>
      </c>
      <c r="J14" s="23" t="s">
        <v>112</v>
      </c>
      <c r="K14" s="349">
        <v>80</v>
      </c>
      <c r="L14" s="129">
        <v>35423</v>
      </c>
      <c r="M14" s="219" t="s">
        <v>588</v>
      </c>
      <c r="N14" s="219" t="s">
        <v>587</v>
      </c>
      <c r="O14" s="130"/>
      <c r="P14" s="24"/>
      <c r="T14" s="320">
        <v>1186</v>
      </c>
      <c r="U14" s="321">
        <v>87</v>
      </c>
    </row>
    <row r="15" spans="1:21" s="18" customFormat="1" ht="48" customHeight="1">
      <c r="A15" s="22">
        <v>8</v>
      </c>
      <c r="B15" s="406">
        <v>99</v>
      </c>
      <c r="C15" s="129">
        <v>34921</v>
      </c>
      <c r="D15" s="407" t="s">
        <v>611</v>
      </c>
      <c r="E15" s="171" t="s">
        <v>500</v>
      </c>
      <c r="F15" s="130">
        <v>1503</v>
      </c>
      <c r="G15" s="349">
        <v>1</v>
      </c>
      <c r="H15" s="21"/>
      <c r="I15" s="22">
        <v>8</v>
      </c>
      <c r="J15" s="23" t="s">
        <v>113</v>
      </c>
      <c r="K15" s="349">
        <v>99</v>
      </c>
      <c r="L15" s="129">
        <v>34921</v>
      </c>
      <c r="M15" s="219" t="s">
        <v>611</v>
      </c>
      <c r="N15" s="219" t="s">
        <v>500</v>
      </c>
      <c r="O15" s="130"/>
      <c r="P15" s="24"/>
      <c r="T15" s="320">
        <v>1188</v>
      </c>
      <c r="U15" s="321">
        <v>86</v>
      </c>
    </row>
    <row r="16" spans="1:21" s="18" customFormat="1" ht="48" customHeight="1">
      <c r="A16" s="22"/>
      <c r="B16" s="353"/>
      <c r="C16" s="25"/>
      <c r="D16" s="345"/>
      <c r="E16" s="346"/>
      <c r="F16" s="26"/>
      <c r="G16" s="351"/>
      <c r="H16" s="21"/>
      <c r="I16" s="338" t="s">
        <v>17</v>
      </c>
      <c r="J16" s="339"/>
      <c r="K16" s="339"/>
      <c r="L16" s="339"/>
      <c r="M16" s="342" t="s">
        <v>356</v>
      </c>
      <c r="N16" s="343"/>
      <c r="O16" s="339"/>
      <c r="P16" s="340"/>
      <c r="T16" s="320">
        <v>1190</v>
      </c>
      <c r="U16" s="321">
        <v>85</v>
      </c>
    </row>
    <row r="17" spans="1:21" s="18" customFormat="1" ht="48" customHeight="1">
      <c r="A17" s="22"/>
      <c r="B17" s="353"/>
      <c r="C17" s="25"/>
      <c r="D17" s="345"/>
      <c r="E17" s="346"/>
      <c r="F17" s="26"/>
      <c r="G17" s="351"/>
      <c r="H17" s="21"/>
      <c r="I17" s="50" t="s">
        <v>12</v>
      </c>
      <c r="J17" s="47" t="s">
        <v>63</v>
      </c>
      <c r="K17" s="47" t="s">
        <v>62</v>
      </c>
      <c r="L17" s="48" t="s">
        <v>13</v>
      </c>
      <c r="M17" s="49" t="s">
        <v>14</v>
      </c>
      <c r="N17" s="49" t="s">
        <v>444</v>
      </c>
      <c r="O17" s="47" t="s">
        <v>15</v>
      </c>
      <c r="P17" s="47" t="s">
        <v>27</v>
      </c>
      <c r="T17" s="320">
        <v>1192</v>
      </c>
      <c r="U17" s="321">
        <v>84</v>
      </c>
    </row>
    <row r="18" spans="1:21" s="18" customFormat="1" ht="48" customHeight="1">
      <c r="A18" s="22"/>
      <c r="B18" s="353"/>
      <c r="C18" s="25"/>
      <c r="D18" s="345"/>
      <c r="E18" s="346"/>
      <c r="F18" s="26"/>
      <c r="G18" s="351"/>
      <c r="H18" s="21"/>
      <c r="I18" s="22">
        <v>1</v>
      </c>
      <c r="J18" s="23" t="s">
        <v>114</v>
      </c>
      <c r="K18" s="351" t="s">
        <v>639</v>
      </c>
      <c r="L18" s="25" t="s">
        <v>639</v>
      </c>
      <c r="M18" s="51" t="s">
        <v>639</v>
      </c>
      <c r="N18" s="51" t="s">
        <v>639</v>
      </c>
      <c r="O18" s="26"/>
      <c r="P18" s="24"/>
      <c r="T18" s="320">
        <v>1194</v>
      </c>
      <c r="U18" s="321">
        <v>83</v>
      </c>
    </row>
    <row r="19" spans="1:21" s="18" customFormat="1" ht="48" customHeight="1">
      <c r="A19" s="22"/>
      <c r="B19" s="353"/>
      <c r="C19" s="25"/>
      <c r="D19" s="345"/>
      <c r="E19" s="346"/>
      <c r="F19" s="26"/>
      <c r="G19" s="351"/>
      <c r="H19" s="21"/>
      <c r="I19" s="22">
        <v>2</v>
      </c>
      <c r="J19" s="23" t="s">
        <v>115</v>
      </c>
      <c r="K19" s="351" t="s">
        <v>639</v>
      </c>
      <c r="L19" s="25" t="s">
        <v>639</v>
      </c>
      <c r="M19" s="51" t="s">
        <v>639</v>
      </c>
      <c r="N19" s="51" t="s">
        <v>639</v>
      </c>
      <c r="O19" s="26"/>
      <c r="P19" s="24"/>
      <c r="T19" s="320">
        <v>1196</v>
      </c>
      <c r="U19" s="321">
        <v>82</v>
      </c>
    </row>
    <row r="20" spans="1:21" s="18" customFormat="1" ht="48" customHeight="1">
      <c r="A20" s="22"/>
      <c r="B20" s="353"/>
      <c r="C20" s="25"/>
      <c r="D20" s="345"/>
      <c r="E20" s="346"/>
      <c r="F20" s="26"/>
      <c r="G20" s="351"/>
      <c r="H20" s="21"/>
      <c r="I20" s="22">
        <v>3</v>
      </c>
      <c r="J20" s="23" t="s">
        <v>116</v>
      </c>
      <c r="K20" s="351" t="s">
        <v>639</v>
      </c>
      <c r="L20" s="25" t="s">
        <v>639</v>
      </c>
      <c r="M20" s="51" t="s">
        <v>639</v>
      </c>
      <c r="N20" s="51" t="s">
        <v>639</v>
      </c>
      <c r="O20" s="26"/>
      <c r="P20" s="24"/>
      <c r="T20" s="320">
        <v>1198</v>
      </c>
      <c r="U20" s="321">
        <v>81</v>
      </c>
    </row>
    <row r="21" spans="1:21" s="18" customFormat="1" ht="48" customHeight="1">
      <c r="A21" s="22"/>
      <c r="B21" s="353"/>
      <c r="C21" s="25"/>
      <c r="D21" s="345"/>
      <c r="E21" s="346"/>
      <c r="F21" s="26"/>
      <c r="G21" s="351"/>
      <c r="H21" s="21"/>
      <c r="I21" s="22">
        <v>4</v>
      </c>
      <c r="J21" s="23" t="s">
        <v>117</v>
      </c>
      <c r="K21" s="351" t="s">
        <v>625</v>
      </c>
      <c r="L21" s="25">
        <v>35078</v>
      </c>
      <c r="M21" s="51" t="s">
        <v>622</v>
      </c>
      <c r="N21" s="51" t="s">
        <v>623</v>
      </c>
      <c r="O21" s="26" t="s">
        <v>628</v>
      </c>
      <c r="P21" s="24"/>
      <c r="T21" s="320">
        <v>1200</v>
      </c>
      <c r="U21" s="321">
        <v>80</v>
      </c>
    </row>
    <row r="22" spans="1:21" s="18" customFormat="1" ht="48" customHeight="1">
      <c r="A22" s="22"/>
      <c r="B22" s="353"/>
      <c r="C22" s="25"/>
      <c r="D22" s="345"/>
      <c r="E22" s="346"/>
      <c r="F22" s="26"/>
      <c r="G22" s="351"/>
      <c r="H22" s="21"/>
      <c r="I22" s="22">
        <v>5</v>
      </c>
      <c r="J22" s="23" t="s">
        <v>118</v>
      </c>
      <c r="K22" s="351" t="s">
        <v>639</v>
      </c>
      <c r="L22" s="25" t="s">
        <v>639</v>
      </c>
      <c r="M22" s="51" t="s">
        <v>639</v>
      </c>
      <c r="N22" s="51" t="s">
        <v>639</v>
      </c>
      <c r="O22" s="26"/>
      <c r="P22" s="24"/>
      <c r="T22" s="320">
        <v>1202</v>
      </c>
      <c r="U22" s="321">
        <v>79</v>
      </c>
    </row>
    <row r="23" spans="1:21" s="18" customFormat="1" ht="48" customHeight="1">
      <c r="A23" s="22"/>
      <c r="B23" s="353"/>
      <c r="C23" s="25"/>
      <c r="D23" s="345"/>
      <c r="E23" s="346"/>
      <c r="F23" s="26"/>
      <c r="G23" s="351"/>
      <c r="H23" s="21"/>
      <c r="I23" s="22">
        <v>6</v>
      </c>
      <c r="J23" s="23" t="s">
        <v>119</v>
      </c>
      <c r="K23" s="351" t="s">
        <v>639</v>
      </c>
      <c r="L23" s="25" t="s">
        <v>639</v>
      </c>
      <c r="M23" s="51" t="s">
        <v>639</v>
      </c>
      <c r="N23" s="51" t="s">
        <v>639</v>
      </c>
      <c r="O23" s="26"/>
      <c r="P23" s="24"/>
      <c r="T23" s="320">
        <v>1204</v>
      </c>
      <c r="U23" s="321">
        <v>78</v>
      </c>
    </row>
    <row r="24" spans="1:21" s="18" customFormat="1" ht="48" customHeight="1">
      <c r="A24" s="22"/>
      <c r="B24" s="353"/>
      <c r="C24" s="25"/>
      <c r="D24" s="345"/>
      <c r="E24" s="346"/>
      <c r="F24" s="26"/>
      <c r="G24" s="351"/>
      <c r="H24" s="21"/>
      <c r="I24" s="22">
        <v>7</v>
      </c>
      <c r="J24" s="23" t="s">
        <v>120</v>
      </c>
      <c r="K24" s="351" t="s">
        <v>639</v>
      </c>
      <c r="L24" s="25" t="s">
        <v>639</v>
      </c>
      <c r="M24" s="51" t="s">
        <v>639</v>
      </c>
      <c r="N24" s="51" t="s">
        <v>639</v>
      </c>
      <c r="O24" s="26"/>
      <c r="P24" s="24"/>
      <c r="T24" s="320">
        <v>1206</v>
      </c>
      <c r="U24" s="321">
        <v>77</v>
      </c>
    </row>
    <row r="25" spans="1:21" s="18" customFormat="1" ht="48" customHeight="1">
      <c r="A25" s="22"/>
      <c r="B25" s="353"/>
      <c r="C25" s="25"/>
      <c r="D25" s="345"/>
      <c r="E25" s="346"/>
      <c r="F25" s="26"/>
      <c r="G25" s="351"/>
      <c r="H25" s="21"/>
      <c r="I25" s="22">
        <v>8</v>
      </c>
      <c r="J25" s="23" t="s">
        <v>121</v>
      </c>
      <c r="K25" s="351" t="s">
        <v>639</v>
      </c>
      <c r="L25" s="25" t="s">
        <v>639</v>
      </c>
      <c r="M25" s="51" t="s">
        <v>639</v>
      </c>
      <c r="N25" s="51" t="s">
        <v>639</v>
      </c>
      <c r="O25" s="26"/>
      <c r="P25" s="24"/>
      <c r="T25" s="320">
        <v>1208</v>
      </c>
      <c r="U25" s="321">
        <v>76</v>
      </c>
    </row>
    <row r="26" spans="1:21" s="18" customFormat="1" ht="48" customHeight="1">
      <c r="A26" s="22"/>
      <c r="B26" s="353"/>
      <c r="C26" s="25"/>
      <c r="D26" s="345"/>
      <c r="E26" s="346"/>
      <c r="F26" s="26"/>
      <c r="G26" s="351"/>
      <c r="H26" s="21"/>
      <c r="I26" s="338" t="s">
        <v>18</v>
      </c>
      <c r="J26" s="339"/>
      <c r="K26" s="339"/>
      <c r="L26" s="339"/>
      <c r="M26" s="342" t="s">
        <v>356</v>
      </c>
      <c r="N26" s="343"/>
      <c r="O26" s="339"/>
      <c r="P26" s="340"/>
      <c r="T26" s="320">
        <v>1210</v>
      </c>
      <c r="U26" s="321">
        <v>75</v>
      </c>
    </row>
    <row r="27" spans="1:21" s="18" customFormat="1" ht="48" customHeight="1">
      <c r="A27" s="22"/>
      <c r="B27" s="353"/>
      <c r="C27" s="25"/>
      <c r="D27" s="345"/>
      <c r="E27" s="346"/>
      <c r="F27" s="26"/>
      <c r="G27" s="351"/>
      <c r="H27" s="21"/>
      <c r="I27" s="50" t="s">
        <v>12</v>
      </c>
      <c r="J27" s="47" t="s">
        <v>63</v>
      </c>
      <c r="K27" s="47" t="s">
        <v>62</v>
      </c>
      <c r="L27" s="48" t="s">
        <v>13</v>
      </c>
      <c r="M27" s="49" t="s">
        <v>14</v>
      </c>
      <c r="N27" s="49" t="s">
        <v>444</v>
      </c>
      <c r="O27" s="47" t="s">
        <v>15</v>
      </c>
      <c r="P27" s="47" t="s">
        <v>27</v>
      </c>
      <c r="T27" s="320">
        <v>1213</v>
      </c>
      <c r="U27" s="321">
        <v>74</v>
      </c>
    </row>
    <row r="28" spans="1:21" s="18" customFormat="1" ht="48" customHeight="1">
      <c r="A28" s="22"/>
      <c r="B28" s="353"/>
      <c r="C28" s="25"/>
      <c r="D28" s="345"/>
      <c r="E28" s="346"/>
      <c r="F28" s="26"/>
      <c r="G28" s="351"/>
      <c r="H28" s="21"/>
      <c r="I28" s="22">
        <v>1</v>
      </c>
      <c r="J28" s="23" t="s">
        <v>122</v>
      </c>
      <c r="K28" s="351" t="s">
        <v>639</v>
      </c>
      <c r="L28" s="25" t="s">
        <v>639</v>
      </c>
      <c r="M28" s="51" t="s">
        <v>639</v>
      </c>
      <c r="N28" s="51" t="s">
        <v>639</v>
      </c>
      <c r="O28" s="26"/>
      <c r="P28" s="24"/>
      <c r="T28" s="320">
        <v>1216</v>
      </c>
      <c r="U28" s="321">
        <v>73</v>
      </c>
    </row>
    <row r="29" spans="1:21" s="18" customFormat="1" ht="48" customHeight="1">
      <c r="A29" s="22"/>
      <c r="B29" s="353"/>
      <c r="C29" s="25"/>
      <c r="D29" s="345"/>
      <c r="E29" s="346"/>
      <c r="F29" s="26"/>
      <c r="G29" s="351"/>
      <c r="H29" s="21"/>
      <c r="I29" s="22">
        <v>2</v>
      </c>
      <c r="J29" s="23" t="s">
        <v>123</v>
      </c>
      <c r="K29" s="351" t="s">
        <v>639</v>
      </c>
      <c r="L29" s="25" t="s">
        <v>639</v>
      </c>
      <c r="M29" s="51" t="s">
        <v>639</v>
      </c>
      <c r="N29" s="51" t="s">
        <v>639</v>
      </c>
      <c r="O29" s="26"/>
      <c r="P29" s="24"/>
      <c r="T29" s="320">
        <v>1219</v>
      </c>
      <c r="U29" s="321">
        <v>72</v>
      </c>
    </row>
    <row r="30" spans="1:21" s="18" customFormat="1" ht="48" customHeight="1">
      <c r="A30" s="22"/>
      <c r="B30" s="353"/>
      <c r="C30" s="25"/>
      <c r="D30" s="345"/>
      <c r="E30" s="346"/>
      <c r="F30" s="26"/>
      <c r="G30" s="351"/>
      <c r="H30" s="21"/>
      <c r="I30" s="22">
        <v>3</v>
      </c>
      <c r="J30" s="23" t="s">
        <v>124</v>
      </c>
      <c r="K30" s="351" t="s">
        <v>639</v>
      </c>
      <c r="L30" s="25" t="s">
        <v>639</v>
      </c>
      <c r="M30" s="51" t="s">
        <v>639</v>
      </c>
      <c r="N30" s="51" t="s">
        <v>639</v>
      </c>
      <c r="O30" s="26"/>
      <c r="P30" s="24"/>
      <c r="T30" s="320">
        <v>1222</v>
      </c>
      <c r="U30" s="321">
        <v>71</v>
      </c>
    </row>
    <row r="31" spans="1:21" s="18" customFormat="1" ht="48" customHeight="1">
      <c r="A31" s="22"/>
      <c r="B31" s="353"/>
      <c r="C31" s="25"/>
      <c r="D31" s="345"/>
      <c r="E31" s="346"/>
      <c r="F31" s="26"/>
      <c r="G31" s="351"/>
      <c r="H31" s="21"/>
      <c r="I31" s="22">
        <v>4</v>
      </c>
      <c r="J31" s="23" t="s">
        <v>125</v>
      </c>
      <c r="K31" s="351" t="s">
        <v>639</v>
      </c>
      <c r="L31" s="25" t="s">
        <v>639</v>
      </c>
      <c r="M31" s="51" t="s">
        <v>639</v>
      </c>
      <c r="N31" s="51" t="s">
        <v>639</v>
      </c>
      <c r="O31" s="26"/>
      <c r="P31" s="24"/>
      <c r="T31" s="320">
        <v>1225</v>
      </c>
      <c r="U31" s="321">
        <v>70</v>
      </c>
    </row>
    <row r="32" spans="1:21" s="18" customFormat="1" ht="48" customHeight="1">
      <c r="A32" s="22"/>
      <c r="B32" s="353"/>
      <c r="C32" s="25"/>
      <c r="D32" s="345"/>
      <c r="E32" s="346"/>
      <c r="F32" s="26"/>
      <c r="G32" s="351"/>
      <c r="H32" s="21"/>
      <c r="I32" s="22">
        <v>5</v>
      </c>
      <c r="J32" s="23" t="s">
        <v>126</v>
      </c>
      <c r="K32" s="351" t="s">
        <v>639</v>
      </c>
      <c r="L32" s="25" t="s">
        <v>639</v>
      </c>
      <c r="M32" s="51" t="s">
        <v>639</v>
      </c>
      <c r="N32" s="51" t="s">
        <v>639</v>
      </c>
      <c r="O32" s="26"/>
      <c r="P32" s="24"/>
      <c r="T32" s="320">
        <v>1228</v>
      </c>
      <c r="U32" s="321">
        <v>69</v>
      </c>
    </row>
    <row r="33" spans="1:21" s="18" customFormat="1" ht="48" customHeight="1">
      <c r="A33" s="22"/>
      <c r="B33" s="353"/>
      <c r="C33" s="25"/>
      <c r="D33" s="345"/>
      <c r="E33" s="346"/>
      <c r="F33" s="26"/>
      <c r="G33" s="351"/>
      <c r="H33" s="21"/>
      <c r="I33" s="22">
        <v>6</v>
      </c>
      <c r="J33" s="23" t="s">
        <v>127</v>
      </c>
      <c r="K33" s="351" t="s">
        <v>639</v>
      </c>
      <c r="L33" s="25" t="s">
        <v>639</v>
      </c>
      <c r="M33" s="51" t="s">
        <v>639</v>
      </c>
      <c r="N33" s="51" t="s">
        <v>639</v>
      </c>
      <c r="O33" s="26"/>
      <c r="P33" s="24"/>
      <c r="T33" s="320">
        <v>1231</v>
      </c>
      <c r="U33" s="321">
        <v>68</v>
      </c>
    </row>
    <row r="34" spans="1:21" s="18" customFormat="1" ht="48" customHeight="1">
      <c r="A34" s="22"/>
      <c r="B34" s="353"/>
      <c r="C34" s="25"/>
      <c r="D34" s="345"/>
      <c r="E34" s="346"/>
      <c r="F34" s="26"/>
      <c r="G34" s="351"/>
      <c r="H34" s="21"/>
      <c r="I34" s="22">
        <v>7</v>
      </c>
      <c r="J34" s="23" t="s">
        <v>128</v>
      </c>
      <c r="K34" s="351" t="s">
        <v>639</v>
      </c>
      <c r="L34" s="25" t="s">
        <v>639</v>
      </c>
      <c r="M34" s="51" t="s">
        <v>639</v>
      </c>
      <c r="N34" s="51" t="s">
        <v>639</v>
      </c>
      <c r="O34" s="26"/>
      <c r="P34" s="24"/>
      <c r="T34" s="320">
        <v>1234</v>
      </c>
      <c r="U34" s="321">
        <v>67</v>
      </c>
    </row>
    <row r="35" spans="1:21" s="18" customFormat="1" ht="48" customHeight="1">
      <c r="A35" s="22"/>
      <c r="B35" s="353"/>
      <c r="C35" s="25"/>
      <c r="D35" s="345"/>
      <c r="E35" s="346"/>
      <c r="F35" s="26"/>
      <c r="G35" s="351"/>
      <c r="H35" s="21"/>
      <c r="I35" s="22">
        <v>8</v>
      </c>
      <c r="J35" s="23" t="s">
        <v>129</v>
      </c>
      <c r="K35" s="351" t="s">
        <v>639</v>
      </c>
      <c r="L35" s="25" t="s">
        <v>639</v>
      </c>
      <c r="M35" s="51" t="s">
        <v>639</v>
      </c>
      <c r="N35" s="51" t="s">
        <v>639</v>
      </c>
      <c r="O35" s="26"/>
      <c r="P35" s="24"/>
      <c r="T35" s="320">
        <v>1237</v>
      </c>
      <c r="U35" s="321">
        <v>66</v>
      </c>
    </row>
    <row r="36" spans="1:21" ht="13.5" customHeight="1">
      <c r="A36" s="36"/>
      <c r="B36" s="36"/>
      <c r="C36" s="37"/>
      <c r="D36" s="58"/>
      <c r="E36" s="38"/>
      <c r="F36" s="39"/>
      <c r="G36" s="40"/>
      <c r="I36" s="41"/>
      <c r="J36" s="42"/>
      <c r="K36" s="43"/>
      <c r="L36" s="44"/>
      <c r="M36" s="54"/>
      <c r="N36" s="54"/>
      <c r="O36" s="45"/>
      <c r="P36" s="43"/>
      <c r="T36" s="320">
        <v>1275</v>
      </c>
      <c r="U36" s="321">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320">
        <v>1280</v>
      </c>
      <c r="U37" s="321">
        <v>54</v>
      </c>
    </row>
    <row r="38" spans="20:21" ht="12.75">
      <c r="T38" s="320">
        <v>1285</v>
      </c>
      <c r="U38" s="321">
        <v>53</v>
      </c>
    </row>
    <row r="39" spans="20:21" ht="12.75">
      <c r="T39" s="320">
        <v>1290</v>
      </c>
      <c r="U39" s="321">
        <v>52</v>
      </c>
    </row>
    <row r="40" spans="20:21" ht="12.75">
      <c r="T40" s="320">
        <v>1295</v>
      </c>
      <c r="U40" s="321">
        <v>51</v>
      </c>
    </row>
    <row r="41" spans="20:21" ht="12.75">
      <c r="T41" s="320">
        <v>1300</v>
      </c>
      <c r="U41" s="321">
        <v>50</v>
      </c>
    </row>
    <row r="42" spans="20:21" ht="12.75">
      <c r="T42" s="320">
        <v>1305</v>
      </c>
      <c r="U42" s="321">
        <v>49</v>
      </c>
    </row>
    <row r="43" spans="20:21" ht="12.75">
      <c r="T43" s="320">
        <v>1310</v>
      </c>
      <c r="U43" s="321">
        <v>48</v>
      </c>
    </row>
    <row r="44" spans="20:21" ht="12.75">
      <c r="T44" s="320">
        <v>1315</v>
      </c>
      <c r="U44" s="321">
        <v>47</v>
      </c>
    </row>
    <row r="45" spans="20:21" ht="12.75">
      <c r="T45" s="320">
        <v>1320</v>
      </c>
      <c r="U45" s="321">
        <v>46</v>
      </c>
    </row>
    <row r="46" spans="20:21" ht="12.75">
      <c r="T46" s="320">
        <v>1325</v>
      </c>
      <c r="U46" s="321">
        <v>45</v>
      </c>
    </row>
    <row r="47" spans="20:21" ht="12.75">
      <c r="T47" s="320">
        <v>1330</v>
      </c>
      <c r="U47" s="321">
        <v>44</v>
      </c>
    </row>
    <row r="48" spans="20:21" ht="12.75">
      <c r="T48" s="320">
        <v>1335</v>
      </c>
      <c r="U48" s="321">
        <v>43</v>
      </c>
    </row>
    <row r="49" spans="20:21" ht="12.75">
      <c r="T49" s="320">
        <v>1340</v>
      </c>
      <c r="U49" s="321">
        <v>42</v>
      </c>
    </row>
    <row r="50" spans="20:21" ht="12.75">
      <c r="T50" s="320">
        <v>1345</v>
      </c>
      <c r="U50" s="321">
        <v>41</v>
      </c>
    </row>
    <row r="51" spans="20:21" ht="12.75">
      <c r="T51" s="320">
        <v>1350</v>
      </c>
      <c r="U51" s="321">
        <v>40</v>
      </c>
    </row>
    <row r="52" spans="20:21" ht="12.75">
      <c r="T52" s="320">
        <v>1355</v>
      </c>
      <c r="U52" s="321">
        <v>39</v>
      </c>
    </row>
    <row r="53" spans="20:21" ht="12.75">
      <c r="T53" s="320">
        <v>1365</v>
      </c>
      <c r="U53" s="321">
        <v>38</v>
      </c>
    </row>
    <row r="54" spans="20:21" ht="12.75">
      <c r="T54" s="320">
        <v>1375</v>
      </c>
      <c r="U54" s="321">
        <v>37</v>
      </c>
    </row>
    <row r="55" spans="20:21" ht="12.75">
      <c r="T55" s="320">
        <v>1385</v>
      </c>
      <c r="U55" s="321">
        <v>36</v>
      </c>
    </row>
    <row r="56" spans="20:21" ht="12.75">
      <c r="T56" s="320">
        <v>1395</v>
      </c>
      <c r="U56" s="321">
        <v>35</v>
      </c>
    </row>
    <row r="57" spans="20:21" ht="12.75">
      <c r="T57" s="320">
        <v>1405</v>
      </c>
      <c r="U57" s="321">
        <v>34</v>
      </c>
    </row>
    <row r="58" spans="20:21" ht="12.75">
      <c r="T58" s="320">
        <v>1415</v>
      </c>
      <c r="U58" s="321">
        <v>33</v>
      </c>
    </row>
    <row r="59" spans="20:21" ht="12.75">
      <c r="T59" s="320">
        <v>1425</v>
      </c>
      <c r="U59" s="321">
        <v>32</v>
      </c>
    </row>
    <row r="60" spans="20:21" ht="12.75">
      <c r="T60" s="320">
        <v>1435</v>
      </c>
      <c r="U60" s="321">
        <v>31</v>
      </c>
    </row>
    <row r="61" spans="20:21" ht="12.75">
      <c r="T61" s="320">
        <v>1445</v>
      </c>
      <c r="U61" s="321">
        <v>30</v>
      </c>
    </row>
    <row r="62" spans="20:21" ht="12.75">
      <c r="T62" s="320">
        <v>1455</v>
      </c>
      <c r="U62" s="321">
        <v>29</v>
      </c>
    </row>
    <row r="63" spans="20:21" ht="12.75">
      <c r="T63" s="320">
        <v>1465</v>
      </c>
      <c r="U63" s="321">
        <v>28</v>
      </c>
    </row>
    <row r="64" spans="20:21" ht="12.75">
      <c r="T64" s="320">
        <v>1475</v>
      </c>
      <c r="U64" s="321">
        <v>27</v>
      </c>
    </row>
    <row r="65" spans="20:21" ht="12.75">
      <c r="T65" s="320">
        <v>1485</v>
      </c>
      <c r="U65" s="321">
        <v>26</v>
      </c>
    </row>
    <row r="66" spans="20:21" ht="12.75">
      <c r="T66" s="320">
        <v>1495</v>
      </c>
      <c r="U66" s="321">
        <v>25</v>
      </c>
    </row>
    <row r="67" spans="20:21" ht="12.75">
      <c r="T67" s="320">
        <v>1505</v>
      </c>
      <c r="U67" s="321">
        <v>24</v>
      </c>
    </row>
    <row r="68" spans="20:21" ht="12.75">
      <c r="T68" s="320">
        <v>1515</v>
      </c>
      <c r="U68" s="321">
        <v>23</v>
      </c>
    </row>
    <row r="69" spans="20:21" ht="12.75">
      <c r="T69" s="320">
        <v>1525</v>
      </c>
      <c r="U69" s="321">
        <v>22</v>
      </c>
    </row>
    <row r="70" spans="20:21" ht="12.75">
      <c r="T70" s="320">
        <v>1535</v>
      </c>
      <c r="U70" s="321">
        <v>21</v>
      </c>
    </row>
    <row r="71" spans="20:21" ht="12.75">
      <c r="T71" s="320">
        <v>1545</v>
      </c>
      <c r="U71" s="321">
        <v>20</v>
      </c>
    </row>
    <row r="72" spans="20:21" ht="12.75">
      <c r="T72" s="320">
        <v>1555</v>
      </c>
      <c r="U72" s="321">
        <v>19</v>
      </c>
    </row>
    <row r="73" spans="20:21" ht="12.75">
      <c r="T73" s="320">
        <v>1565</v>
      </c>
      <c r="U73" s="321">
        <v>18</v>
      </c>
    </row>
    <row r="74" spans="20:21" ht="12.75">
      <c r="T74" s="320">
        <v>1575</v>
      </c>
      <c r="U74" s="321">
        <v>17</v>
      </c>
    </row>
    <row r="75" spans="20:21" ht="12.75">
      <c r="T75" s="320">
        <v>1585</v>
      </c>
      <c r="U75" s="321">
        <v>16</v>
      </c>
    </row>
    <row r="76" spans="20:21" ht="12.75">
      <c r="T76" s="320">
        <v>1595</v>
      </c>
      <c r="U76" s="321">
        <v>15</v>
      </c>
    </row>
    <row r="77" spans="20:21" ht="12.75">
      <c r="T77" s="320">
        <v>1605</v>
      </c>
      <c r="U77" s="321">
        <v>14</v>
      </c>
    </row>
    <row r="78" spans="20:21" ht="12.75">
      <c r="T78" s="320">
        <v>1615</v>
      </c>
      <c r="U78" s="321">
        <v>13</v>
      </c>
    </row>
    <row r="79" spans="20:21" ht="12.75">
      <c r="T79" s="320">
        <v>1625</v>
      </c>
      <c r="U79" s="321">
        <v>12</v>
      </c>
    </row>
    <row r="80" spans="20:21" ht="12.75">
      <c r="T80" s="320">
        <v>1645</v>
      </c>
      <c r="U80" s="321">
        <v>11</v>
      </c>
    </row>
    <row r="81" spans="20:21" ht="12.75">
      <c r="T81" s="320">
        <v>1665</v>
      </c>
      <c r="U81" s="321">
        <v>10</v>
      </c>
    </row>
    <row r="82" spans="20:21" ht="12.75">
      <c r="T82" s="320">
        <v>1685</v>
      </c>
      <c r="U82" s="321">
        <v>9</v>
      </c>
    </row>
    <row r="83" spans="20:21" ht="12.75">
      <c r="T83" s="320">
        <v>1705</v>
      </c>
      <c r="U83" s="321">
        <v>8</v>
      </c>
    </row>
    <row r="84" spans="20:21" ht="12.75">
      <c r="T84" s="320">
        <v>1725</v>
      </c>
      <c r="U84" s="321">
        <v>7</v>
      </c>
    </row>
    <row r="85" spans="20:21" ht="12.75">
      <c r="T85" s="320">
        <v>1745</v>
      </c>
      <c r="U85" s="321">
        <v>6</v>
      </c>
    </row>
    <row r="86" spans="20:21" ht="12.75">
      <c r="T86" s="320">
        <v>1765</v>
      </c>
      <c r="U86" s="321">
        <v>5</v>
      </c>
    </row>
    <row r="87" spans="20:21" ht="12.75">
      <c r="T87" s="320">
        <v>1785</v>
      </c>
      <c r="U87" s="321">
        <v>4</v>
      </c>
    </row>
    <row r="88" spans="20:21" ht="12.75">
      <c r="T88" s="320">
        <v>1805</v>
      </c>
      <c r="U88" s="321">
        <v>3</v>
      </c>
    </row>
    <row r="89" spans="20:21" ht="12.75">
      <c r="T89" s="320">
        <v>1825</v>
      </c>
      <c r="U89" s="321">
        <v>2</v>
      </c>
    </row>
    <row r="90" spans="20:21" ht="12.75">
      <c r="T90" s="320">
        <v>1845</v>
      </c>
      <c r="U90" s="321">
        <v>1</v>
      </c>
    </row>
  </sheetData>
  <sheetProtection/>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0"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U90"/>
  <sheetViews>
    <sheetView view="pageBreakPreview" zoomScale="90" zoomScaleSheetLayoutView="90" zoomScalePageLayoutView="0" workbookViewId="0" topLeftCell="A1">
      <selection activeCell="M8" sqref="M8"/>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8.28125" style="53" customWidth="1"/>
    <col min="6" max="6" width="9.28125" style="177"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8.57421875" style="57" customWidth="1"/>
    <col min="14" max="14" width="26.8515625" style="57" customWidth="1"/>
    <col min="15" max="15" width="9.57421875" style="177" customWidth="1"/>
    <col min="16" max="16" width="7.7109375" style="20" customWidth="1"/>
    <col min="17" max="17" width="5.7109375" style="20" customWidth="1"/>
    <col min="18" max="19" width="9.140625" style="20" customWidth="1"/>
    <col min="20" max="20" width="9.140625" style="323" hidden="1" customWidth="1"/>
    <col min="21" max="21" width="9.140625" style="321" hidden="1" customWidth="1"/>
    <col min="22" max="16384" width="9.140625" style="20" customWidth="1"/>
  </cols>
  <sheetData>
    <row r="1" spans="1:21" s="9" customFormat="1" ht="53.25"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c r="T1" s="322">
        <v>5454</v>
      </c>
      <c r="U1" s="318">
        <v>100</v>
      </c>
    </row>
    <row r="2" spans="1:21" s="9" customFormat="1" ht="24.75" customHeight="1">
      <c r="A2" s="485" t="str">
        <f>'YARIŞMA BİLGİLERİ'!F19</f>
        <v>Kulüplerarası Gençler Atletizm Ligi Final Yarışmaları</v>
      </c>
      <c r="B2" s="485"/>
      <c r="C2" s="485"/>
      <c r="D2" s="485"/>
      <c r="E2" s="485"/>
      <c r="F2" s="485"/>
      <c r="G2" s="485"/>
      <c r="H2" s="485"/>
      <c r="I2" s="485"/>
      <c r="J2" s="485"/>
      <c r="K2" s="485"/>
      <c r="L2" s="485"/>
      <c r="M2" s="485"/>
      <c r="N2" s="485"/>
      <c r="O2" s="485"/>
      <c r="P2" s="485"/>
      <c r="T2" s="322">
        <v>5464</v>
      </c>
      <c r="U2" s="318">
        <v>99</v>
      </c>
    </row>
    <row r="3" spans="1:21" s="11" customFormat="1" ht="21.75" customHeight="1">
      <c r="A3" s="486" t="s">
        <v>77</v>
      </c>
      <c r="B3" s="486"/>
      <c r="C3" s="486"/>
      <c r="D3" s="487" t="s">
        <v>302</v>
      </c>
      <c r="E3" s="487"/>
      <c r="F3" s="488"/>
      <c r="G3" s="488"/>
      <c r="H3" s="10"/>
      <c r="I3" s="498"/>
      <c r="J3" s="498"/>
      <c r="K3" s="498"/>
      <c r="L3" s="498"/>
      <c r="M3" s="255" t="s">
        <v>364</v>
      </c>
      <c r="N3" s="496" t="s">
        <v>447</v>
      </c>
      <c r="O3" s="496"/>
      <c r="P3" s="496"/>
      <c r="T3" s="322">
        <v>5474</v>
      </c>
      <c r="U3" s="318">
        <v>98</v>
      </c>
    </row>
    <row r="4" spans="1:21" s="11" customFormat="1" ht="17.25" customHeight="1">
      <c r="A4" s="491" t="s">
        <v>67</v>
      </c>
      <c r="B4" s="491"/>
      <c r="C4" s="491"/>
      <c r="D4" s="492" t="s">
        <v>488</v>
      </c>
      <c r="E4" s="492"/>
      <c r="F4" s="178"/>
      <c r="G4" s="33"/>
      <c r="H4" s="33"/>
      <c r="I4" s="33"/>
      <c r="J4" s="33"/>
      <c r="K4" s="33"/>
      <c r="L4" s="34"/>
      <c r="M4" s="84" t="s">
        <v>75</v>
      </c>
      <c r="N4" s="497" t="s">
        <v>470</v>
      </c>
      <c r="O4" s="497"/>
      <c r="P4" s="497"/>
      <c r="T4" s="322">
        <v>5484</v>
      </c>
      <c r="U4" s="318">
        <v>97</v>
      </c>
    </row>
    <row r="5" spans="1:21" s="9" customFormat="1" ht="19.5" customHeight="1">
      <c r="A5" s="12"/>
      <c r="B5" s="12"/>
      <c r="C5" s="13"/>
      <c r="D5" s="14"/>
      <c r="E5" s="15"/>
      <c r="F5" s="179"/>
      <c r="G5" s="15"/>
      <c r="H5" s="15"/>
      <c r="I5" s="12"/>
      <c r="J5" s="12"/>
      <c r="K5" s="12"/>
      <c r="L5" s="16"/>
      <c r="M5" s="17"/>
      <c r="N5" s="495">
        <v>41506.80161840278</v>
      </c>
      <c r="O5" s="495"/>
      <c r="P5" s="495"/>
      <c r="T5" s="322">
        <v>5494</v>
      </c>
      <c r="U5" s="318">
        <v>96</v>
      </c>
    </row>
    <row r="6" spans="1:21" s="18" customFormat="1" ht="24.75" customHeight="1">
      <c r="A6" s="493" t="s">
        <v>12</v>
      </c>
      <c r="B6" s="499" t="s">
        <v>62</v>
      </c>
      <c r="C6" s="501" t="s">
        <v>74</v>
      </c>
      <c r="D6" s="494" t="s">
        <v>14</v>
      </c>
      <c r="E6" s="494" t="s">
        <v>444</v>
      </c>
      <c r="F6" s="502" t="s">
        <v>15</v>
      </c>
      <c r="G6" s="489" t="s">
        <v>140</v>
      </c>
      <c r="I6" s="338" t="s">
        <v>16</v>
      </c>
      <c r="J6" s="339"/>
      <c r="K6" s="339"/>
      <c r="L6" s="339"/>
      <c r="M6" s="339"/>
      <c r="N6" s="339"/>
      <c r="O6" s="386"/>
      <c r="P6" s="340"/>
      <c r="T6" s="323">
        <v>5504</v>
      </c>
      <c r="U6" s="321">
        <v>95</v>
      </c>
    </row>
    <row r="7" spans="1:21" ht="26.25" customHeight="1">
      <c r="A7" s="493"/>
      <c r="B7" s="500"/>
      <c r="C7" s="501"/>
      <c r="D7" s="494"/>
      <c r="E7" s="494"/>
      <c r="F7" s="502"/>
      <c r="G7" s="490"/>
      <c r="H7" s="19"/>
      <c r="I7" s="50" t="s">
        <v>12</v>
      </c>
      <c r="J7" s="47" t="s">
        <v>63</v>
      </c>
      <c r="K7" s="47" t="s">
        <v>62</v>
      </c>
      <c r="L7" s="48" t="s">
        <v>13</v>
      </c>
      <c r="M7" s="49" t="s">
        <v>14</v>
      </c>
      <c r="N7" s="49" t="s">
        <v>444</v>
      </c>
      <c r="O7" s="387" t="s">
        <v>15</v>
      </c>
      <c r="P7" s="47" t="s">
        <v>27</v>
      </c>
      <c r="T7" s="323">
        <v>5514</v>
      </c>
      <c r="U7" s="321">
        <v>94</v>
      </c>
    </row>
    <row r="8" spans="1:21" s="18" customFormat="1" ht="39.75" customHeight="1">
      <c r="A8" s="22">
        <v>1</v>
      </c>
      <c r="B8" s="353">
        <v>50</v>
      </c>
      <c r="C8" s="25">
        <v>34564</v>
      </c>
      <c r="D8" s="345" t="s">
        <v>559</v>
      </c>
      <c r="E8" s="346" t="s">
        <v>495</v>
      </c>
      <c r="F8" s="26">
        <v>5560</v>
      </c>
      <c r="G8" s="351">
        <v>8</v>
      </c>
      <c r="H8" s="21"/>
      <c r="I8" s="22">
        <v>1</v>
      </c>
      <c r="J8" s="23" t="s">
        <v>41</v>
      </c>
      <c r="K8" s="351">
        <v>90</v>
      </c>
      <c r="L8" s="25">
        <v>35431</v>
      </c>
      <c r="M8" s="51" t="s">
        <v>601</v>
      </c>
      <c r="N8" s="51" t="s">
        <v>499</v>
      </c>
      <c r="O8" s="174"/>
      <c r="P8" s="24"/>
      <c r="T8" s="323">
        <v>5524</v>
      </c>
      <c r="U8" s="321">
        <v>93</v>
      </c>
    </row>
    <row r="9" spans="1:21" s="18" customFormat="1" ht="39.75" customHeight="1">
      <c r="A9" s="22">
        <v>2</v>
      </c>
      <c r="B9" s="353">
        <v>9</v>
      </c>
      <c r="C9" s="25">
        <v>34436</v>
      </c>
      <c r="D9" s="345" t="s">
        <v>507</v>
      </c>
      <c r="E9" s="346" t="s">
        <v>445</v>
      </c>
      <c r="F9" s="26">
        <v>5669</v>
      </c>
      <c r="G9" s="351">
        <v>7</v>
      </c>
      <c r="H9" s="21"/>
      <c r="I9" s="22">
        <v>2</v>
      </c>
      <c r="J9" s="23" t="s">
        <v>43</v>
      </c>
      <c r="K9" s="351">
        <v>72</v>
      </c>
      <c r="L9" s="25">
        <v>35596</v>
      </c>
      <c r="M9" s="51" t="s">
        <v>576</v>
      </c>
      <c r="N9" s="51" t="s">
        <v>574</v>
      </c>
      <c r="O9" s="174"/>
      <c r="P9" s="24"/>
      <c r="T9" s="323">
        <v>5534</v>
      </c>
      <c r="U9" s="321">
        <v>92</v>
      </c>
    </row>
    <row r="10" spans="1:21" s="18" customFormat="1" ht="39.75" customHeight="1">
      <c r="A10" s="22">
        <v>3</v>
      </c>
      <c r="B10" s="353">
        <v>17</v>
      </c>
      <c r="C10" s="25">
        <v>34731</v>
      </c>
      <c r="D10" s="345" t="s">
        <v>530</v>
      </c>
      <c r="E10" s="346" t="s">
        <v>491</v>
      </c>
      <c r="F10" s="26">
        <v>5713</v>
      </c>
      <c r="G10" s="351">
        <v>6</v>
      </c>
      <c r="H10" s="21"/>
      <c r="I10" s="22">
        <v>3</v>
      </c>
      <c r="J10" s="23" t="s">
        <v>44</v>
      </c>
      <c r="K10" s="351">
        <v>44</v>
      </c>
      <c r="L10" s="25">
        <v>35018</v>
      </c>
      <c r="M10" s="51" t="s">
        <v>545</v>
      </c>
      <c r="N10" s="51" t="s">
        <v>493</v>
      </c>
      <c r="O10" s="174"/>
      <c r="P10" s="24"/>
      <c r="T10" s="323">
        <v>5544</v>
      </c>
      <c r="U10" s="321">
        <v>91</v>
      </c>
    </row>
    <row r="11" spans="1:21" s="18" customFormat="1" ht="39.75" customHeight="1">
      <c r="A11" s="22">
        <v>4</v>
      </c>
      <c r="B11" s="353">
        <v>72</v>
      </c>
      <c r="C11" s="25">
        <v>35596</v>
      </c>
      <c r="D11" s="345" t="s">
        <v>576</v>
      </c>
      <c r="E11" s="346" t="s">
        <v>574</v>
      </c>
      <c r="F11" s="174">
        <v>10078</v>
      </c>
      <c r="G11" s="351">
        <v>5</v>
      </c>
      <c r="H11" s="21"/>
      <c r="I11" s="22">
        <v>4</v>
      </c>
      <c r="J11" s="23" t="s">
        <v>45</v>
      </c>
      <c r="K11" s="351">
        <v>9</v>
      </c>
      <c r="L11" s="25">
        <v>34436</v>
      </c>
      <c r="M11" s="51" t="s">
        <v>507</v>
      </c>
      <c r="N11" s="51" t="s">
        <v>445</v>
      </c>
      <c r="O11" s="174"/>
      <c r="P11" s="24"/>
      <c r="T11" s="323">
        <v>5554</v>
      </c>
      <c r="U11" s="321">
        <v>90</v>
      </c>
    </row>
    <row r="12" spans="1:21" s="18" customFormat="1" ht="39.75" customHeight="1">
      <c r="A12" s="22">
        <v>5</v>
      </c>
      <c r="B12" s="353">
        <v>44</v>
      </c>
      <c r="C12" s="25">
        <v>35018</v>
      </c>
      <c r="D12" s="345" t="s">
        <v>545</v>
      </c>
      <c r="E12" s="346" t="s">
        <v>493</v>
      </c>
      <c r="F12" s="174">
        <v>10198</v>
      </c>
      <c r="G12" s="351">
        <v>4</v>
      </c>
      <c r="H12" s="21"/>
      <c r="I12" s="22">
        <v>5</v>
      </c>
      <c r="J12" s="23" t="s">
        <v>46</v>
      </c>
      <c r="K12" s="351">
        <v>17</v>
      </c>
      <c r="L12" s="25">
        <v>34731</v>
      </c>
      <c r="M12" s="51" t="s">
        <v>530</v>
      </c>
      <c r="N12" s="51" t="s">
        <v>491</v>
      </c>
      <c r="O12" s="174"/>
      <c r="P12" s="24"/>
      <c r="T12" s="323">
        <v>5564</v>
      </c>
      <c r="U12" s="321">
        <v>89</v>
      </c>
    </row>
    <row r="13" spans="1:21" s="18" customFormat="1" ht="39.75" customHeight="1">
      <c r="A13" s="22">
        <v>6</v>
      </c>
      <c r="B13" s="353">
        <v>86</v>
      </c>
      <c r="C13" s="25">
        <v>35383</v>
      </c>
      <c r="D13" s="345" t="s">
        <v>589</v>
      </c>
      <c r="E13" s="346" t="s">
        <v>587</v>
      </c>
      <c r="F13" s="174">
        <v>10296</v>
      </c>
      <c r="G13" s="351">
        <v>3</v>
      </c>
      <c r="H13" s="21"/>
      <c r="I13" s="22">
        <v>6</v>
      </c>
      <c r="J13" s="23" t="s">
        <v>47</v>
      </c>
      <c r="K13" s="351">
        <v>50</v>
      </c>
      <c r="L13" s="25">
        <v>34564</v>
      </c>
      <c r="M13" s="51" t="s">
        <v>559</v>
      </c>
      <c r="N13" s="51" t="s">
        <v>495</v>
      </c>
      <c r="O13" s="174"/>
      <c r="P13" s="24"/>
      <c r="T13" s="323">
        <v>5574</v>
      </c>
      <c r="U13" s="321">
        <v>88</v>
      </c>
    </row>
    <row r="14" spans="1:21" s="18" customFormat="1" ht="39.75" customHeight="1">
      <c r="A14" s="22">
        <v>7</v>
      </c>
      <c r="B14" s="353">
        <v>102</v>
      </c>
      <c r="C14" s="25">
        <v>35388</v>
      </c>
      <c r="D14" s="345" t="s">
        <v>613</v>
      </c>
      <c r="E14" s="346" t="s">
        <v>500</v>
      </c>
      <c r="F14" s="174">
        <v>10775</v>
      </c>
      <c r="G14" s="351">
        <v>2</v>
      </c>
      <c r="H14" s="21"/>
      <c r="I14" s="22">
        <v>7</v>
      </c>
      <c r="J14" s="23" t="s">
        <v>249</v>
      </c>
      <c r="K14" s="351">
        <v>86</v>
      </c>
      <c r="L14" s="25">
        <v>35383</v>
      </c>
      <c r="M14" s="51" t="s">
        <v>589</v>
      </c>
      <c r="N14" s="51" t="s">
        <v>587</v>
      </c>
      <c r="O14" s="174"/>
      <c r="P14" s="24"/>
      <c r="T14" s="323">
        <v>5584</v>
      </c>
      <c r="U14" s="321">
        <v>87</v>
      </c>
    </row>
    <row r="15" spans="1:21" s="18" customFormat="1" ht="39.75" customHeight="1">
      <c r="A15" s="22">
        <v>8</v>
      </c>
      <c r="B15" s="353">
        <v>90</v>
      </c>
      <c r="C15" s="25">
        <v>35431</v>
      </c>
      <c r="D15" s="345" t="s">
        <v>601</v>
      </c>
      <c r="E15" s="346" t="s">
        <v>499</v>
      </c>
      <c r="F15" s="174">
        <v>10897</v>
      </c>
      <c r="G15" s="351">
        <v>1</v>
      </c>
      <c r="H15" s="21"/>
      <c r="I15" s="22">
        <v>8</v>
      </c>
      <c r="J15" s="23" t="s">
        <v>250</v>
      </c>
      <c r="K15" s="351">
        <v>102</v>
      </c>
      <c r="L15" s="25">
        <v>35388</v>
      </c>
      <c r="M15" s="51" t="s">
        <v>613</v>
      </c>
      <c r="N15" s="51" t="s">
        <v>500</v>
      </c>
      <c r="O15" s="174"/>
      <c r="P15" s="24"/>
      <c r="T15" s="323">
        <v>5594</v>
      </c>
      <c r="U15" s="321">
        <v>86</v>
      </c>
    </row>
    <row r="16" spans="1:21" s="18" customFormat="1" ht="39.75" customHeight="1">
      <c r="A16" s="22"/>
      <c r="B16" s="353"/>
      <c r="C16" s="25"/>
      <c r="D16" s="345"/>
      <c r="E16" s="346"/>
      <c r="F16" s="174"/>
      <c r="G16" s="351"/>
      <c r="H16" s="21"/>
      <c r="I16" s="338" t="s">
        <v>17</v>
      </c>
      <c r="J16" s="339"/>
      <c r="K16" s="339"/>
      <c r="L16" s="339"/>
      <c r="M16" s="339"/>
      <c r="N16" s="339"/>
      <c r="O16" s="386"/>
      <c r="P16" s="340"/>
      <c r="T16" s="323">
        <v>5604</v>
      </c>
      <c r="U16" s="321">
        <v>85</v>
      </c>
    </row>
    <row r="17" spans="1:21" s="18" customFormat="1" ht="39.75" customHeight="1">
      <c r="A17" s="22"/>
      <c r="B17" s="353"/>
      <c r="C17" s="25"/>
      <c r="D17" s="345"/>
      <c r="E17" s="346"/>
      <c r="F17" s="174"/>
      <c r="G17" s="351"/>
      <c r="H17" s="21"/>
      <c r="I17" s="50" t="s">
        <v>12</v>
      </c>
      <c r="J17" s="47" t="s">
        <v>63</v>
      </c>
      <c r="K17" s="47" t="s">
        <v>62</v>
      </c>
      <c r="L17" s="48" t="s">
        <v>13</v>
      </c>
      <c r="M17" s="49" t="s">
        <v>14</v>
      </c>
      <c r="N17" s="49" t="s">
        <v>444</v>
      </c>
      <c r="O17" s="387" t="s">
        <v>15</v>
      </c>
      <c r="P17" s="47" t="s">
        <v>27</v>
      </c>
      <c r="T17" s="323">
        <v>5624</v>
      </c>
      <c r="U17" s="321">
        <v>84</v>
      </c>
    </row>
    <row r="18" spans="1:21" s="18" customFormat="1" ht="39.75" customHeight="1">
      <c r="A18" s="22"/>
      <c r="B18" s="353"/>
      <c r="C18" s="25"/>
      <c r="D18" s="345"/>
      <c r="E18" s="346"/>
      <c r="F18" s="174"/>
      <c r="G18" s="351"/>
      <c r="H18" s="21"/>
      <c r="I18" s="22">
        <v>1</v>
      </c>
      <c r="J18" s="23" t="s">
        <v>48</v>
      </c>
      <c r="K18" s="351" t="s">
        <v>639</v>
      </c>
      <c r="L18" s="25" t="s">
        <v>639</v>
      </c>
      <c r="M18" s="51" t="s">
        <v>639</v>
      </c>
      <c r="N18" s="51" t="s">
        <v>639</v>
      </c>
      <c r="O18" s="174"/>
      <c r="P18" s="24"/>
      <c r="T18" s="323">
        <v>5644</v>
      </c>
      <c r="U18" s="321">
        <v>83</v>
      </c>
    </row>
    <row r="19" spans="1:21" s="18" customFormat="1" ht="39.75" customHeight="1">
      <c r="A19" s="22"/>
      <c r="B19" s="353"/>
      <c r="C19" s="25"/>
      <c r="D19" s="345"/>
      <c r="E19" s="346"/>
      <c r="F19" s="174"/>
      <c r="G19" s="351"/>
      <c r="H19" s="21"/>
      <c r="I19" s="22">
        <v>2</v>
      </c>
      <c r="J19" s="23" t="s">
        <v>42</v>
      </c>
      <c r="K19" s="351" t="s">
        <v>639</v>
      </c>
      <c r="L19" s="25" t="s">
        <v>639</v>
      </c>
      <c r="M19" s="51" t="s">
        <v>639</v>
      </c>
      <c r="N19" s="51" t="s">
        <v>639</v>
      </c>
      <c r="O19" s="174"/>
      <c r="P19" s="24"/>
      <c r="T19" s="323">
        <v>5664</v>
      </c>
      <c r="U19" s="321">
        <v>82</v>
      </c>
    </row>
    <row r="20" spans="1:21" s="18" customFormat="1" ht="39.75" customHeight="1">
      <c r="A20" s="22"/>
      <c r="B20" s="353"/>
      <c r="C20" s="25"/>
      <c r="D20" s="345"/>
      <c r="E20" s="346"/>
      <c r="F20" s="174"/>
      <c r="G20" s="351"/>
      <c r="H20" s="21"/>
      <c r="I20" s="22">
        <v>3</v>
      </c>
      <c r="J20" s="23" t="s">
        <v>49</v>
      </c>
      <c r="K20" s="351" t="s">
        <v>639</v>
      </c>
      <c r="L20" s="25" t="s">
        <v>639</v>
      </c>
      <c r="M20" s="51" t="s">
        <v>639</v>
      </c>
      <c r="N20" s="51" t="s">
        <v>639</v>
      </c>
      <c r="O20" s="174"/>
      <c r="P20" s="24"/>
      <c r="T20" s="323">
        <v>5684</v>
      </c>
      <c r="U20" s="321">
        <v>81</v>
      </c>
    </row>
    <row r="21" spans="1:21" s="18" customFormat="1" ht="39.75" customHeight="1">
      <c r="A21" s="22"/>
      <c r="B21" s="353"/>
      <c r="C21" s="25"/>
      <c r="D21" s="345"/>
      <c r="E21" s="346"/>
      <c r="F21" s="174"/>
      <c r="G21" s="351"/>
      <c r="H21" s="21"/>
      <c r="I21" s="22">
        <v>4</v>
      </c>
      <c r="J21" s="23" t="s">
        <v>50</v>
      </c>
      <c r="K21" s="351" t="s">
        <v>625</v>
      </c>
      <c r="L21" s="25">
        <v>35442</v>
      </c>
      <c r="M21" s="51" t="s">
        <v>624</v>
      </c>
      <c r="N21" s="51" t="s">
        <v>623</v>
      </c>
      <c r="O21" s="174" t="s">
        <v>628</v>
      </c>
      <c r="P21" s="24"/>
      <c r="T21" s="323">
        <v>5704</v>
      </c>
      <c r="U21" s="321">
        <v>80</v>
      </c>
    </row>
    <row r="22" spans="1:21" s="18" customFormat="1" ht="39.75" customHeight="1">
      <c r="A22" s="22"/>
      <c r="B22" s="353"/>
      <c r="C22" s="25"/>
      <c r="D22" s="345"/>
      <c r="E22" s="346"/>
      <c r="F22" s="174"/>
      <c r="G22" s="351"/>
      <c r="H22" s="21"/>
      <c r="I22" s="22">
        <v>5</v>
      </c>
      <c r="J22" s="23" t="s">
        <v>51</v>
      </c>
      <c r="K22" s="351" t="s">
        <v>639</v>
      </c>
      <c r="L22" s="25" t="s">
        <v>639</v>
      </c>
      <c r="M22" s="51" t="s">
        <v>639</v>
      </c>
      <c r="N22" s="51" t="s">
        <v>639</v>
      </c>
      <c r="O22" s="174"/>
      <c r="P22" s="24"/>
      <c r="T22" s="323">
        <v>5724</v>
      </c>
      <c r="U22" s="321">
        <v>79</v>
      </c>
    </row>
    <row r="23" spans="1:21" s="18" customFormat="1" ht="39.75" customHeight="1">
      <c r="A23" s="22"/>
      <c r="B23" s="353"/>
      <c r="C23" s="25"/>
      <c r="D23" s="345"/>
      <c r="E23" s="346"/>
      <c r="F23" s="174"/>
      <c r="G23" s="351"/>
      <c r="H23" s="21"/>
      <c r="I23" s="22">
        <v>6</v>
      </c>
      <c r="J23" s="23" t="s">
        <v>52</v>
      </c>
      <c r="K23" s="351" t="s">
        <v>639</v>
      </c>
      <c r="L23" s="25" t="s">
        <v>639</v>
      </c>
      <c r="M23" s="51" t="s">
        <v>639</v>
      </c>
      <c r="N23" s="51" t="s">
        <v>639</v>
      </c>
      <c r="O23" s="174"/>
      <c r="P23" s="24"/>
      <c r="T23" s="323">
        <v>5744</v>
      </c>
      <c r="U23" s="321">
        <v>78</v>
      </c>
    </row>
    <row r="24" spans="1:21" s="18" customFormat="1" ht="39.75" customHeight="1">
      <c r="A24" s="22"/>
      <c r="B24" s="353"/>
      <c r="C24" s="25"/>
      <c r="D24" s="345"/>
      <c r="E24" s="346"/>
      <c r="F24" s="174"/>
      <c r="G24" s="351"/>
      <c r="H24" s="21"/>
      <c r="I24" s="22">
        <v>7</v>
      </c>
      <c r="J24" s="23" t="s">
        <v>251</v>
      </c>
      <c r="K24" s="351" t="s">
        <v>639</v>
      </c>
      <c r="L24" s="25" t="s">
        <v>639</v>
      </c>
      <c r="M24" s="51" t="s">
        <v>639</v>
      </c>
      <c r="N24" s="51" t="s">
        <v>639</v>
      </c>
      <c r="O24" s="174"/>
      <c r="P24" s="24"/>
      <c r="T24" s="323">
        <v>5764</v>
      </c>
      <c r="U24" s="321">
        <v>77</v>
      </c>
    </row>
    <row r="25" spans="1:21" s="18" customFormat="1" ht="39.75" customHeight="1">
      <c r="A25" s="22"/>
      <c r="B25" s="353"/>
      <c r="C25" s="25"/>
      <c r="D25" s="345"/>
      <c r="E25" s="346"/>
      <c r="F25" s="174"/>
      <c r="G25" s="351"/>
      <c r="H25" s="21"/>
      <c r="I25" s="22">
        <v>8</v>
      </c>
      <c r="J25" s="23" t="s">
        <v>252</v>
      </c>
      <c r="K25" s="351" t="s">
        <v>639</v>
      </c>
      <c r="L25" s="25" t="s">
        <v>639</v>
      </c>
      <c r="M25" s="51" t="s">
        <v>639</v>
      </c>
      <c r="N25" s="51" t="s">
        <v>639</v>
      </c>
      <c r="O25" s="174"/>
      <c r="P25" s="24"/>
      <c r="T25" s="323">
        <v>5784</v>
      </c>
      <c r="U25" s="321">
        <v>76</v>
      </c>
    </row>
    <row r="26" spans="1:21" s="18" customFormat="1" ht="39.75" customHeight="1">
      <c r="A26" s="22"/>
      <c r="B26" s="353"/>
      <c r="C26" s="25"/>
      <c r="D26" s="345"/>
      <c r="E26" s="346"/>
      <c r="F26" s="174"/>
      <c r="G26" s="351"/>
      <c r="H26" s="21"/>
      <c r="I26" s="338" t="s">
        <v>18</v>
      </c>
      <c r="J26" s="339"/>
      <c r="K26" s="339"/>
      <c r="L26" s="339"/>
      <c r="M26" s="339"/>
      <c r="N26" s="339"/>
      <c r="O26" s="386"/>
      <c r="P26" s="340"/>
      <c r="T26" s="323">
        <v>5804</v>
      </c>
      <c r="U26" s="321">
        <v>75</v>
      </c>
    </row>
    <row r="27" spans="1:21" s="18" customFormat="1" ht="39.75" customHeight="1">
      <c r="A27" s="22"/>
      <c r="B27" s="353"/>
      <c r="C27" s="25"/>
      <c r="D27" s="345"/>
      <c r="E27" s="346"/>
      <c r="F27" s="174"/>
      <c r="G27" s="351"/>
      <c r="H27" s="21"/>
      <c r="I27" s="50" t="s">
        <v>12</v>
      </c>
      <c r="J27" s="47" t="s">
        <v>63</v>
      </c>
      <c r="K27" s="47" t="s">
        <v>62</v>
      </c>
      <c r="L27" s="48" t="s">
        <v>13</v>
      </c>
      <c r="M27" s="49" t="s">
        <v>14</v>
      </c>
      <c r="N27" s="49" t="s">
        <v>444</v>
      </c>
      <c r="O27" s="387" t="s">
        <v>15</v>
      </c>
      <c r="P27" s="47" t="s">
        <v>27</v>
      </c>
      <c r="T27" s="323">
        <v>5824</v>
      </c>
      <c r="U27" s="321">
        <v>74</v>
      </c>
    </row>
    <row r="28" spans="1:21" s="18" customFormat="1" ht="39.75" customHeight="1">
      <c r="A28" s="22"/>
      <c r="B28" s="353"/>
      <c r="C28" s="25"/>
      <c r="D28" s="345"/>
      <c r="E28" s="346"/>
      <c r="F28" s="174"/>
      <c r="G28" s="351"/>
      <c r="H28" s="21"/>
      <c r="I28" s="22">
        <v>1</v>
      </c>
      <c r="J28" s="23" t="s">
        <v>53</v>
      </c>
      <c r="K28" s="351" t="s">
        <v>639</v>
      </c>
      <c r="L28" s="25" t="s">
        <v>639</v>
      </c>
      <c r="M28" s="51" t="s">
        <v>639</v>
      </c>
      <c r="N28" s="51" t="s">
        <v>639</v>
      </c>
      <c r="O28" s="174"/>
      <c r="P28" s="24"/>
      <c r="T28" s="323">
        <v>5844</v>
      </c>
      <c r="U28" s="321">
        <v>73</v>
      </c>
    </row>
    <row r="29" spans="1:21" s="18" customFormat="1" ht="39.75" customHeight="1">
      <c r="A29" s="22"/>
      <c r="B29" s="353"/>
      <c r="C29" s="25"/>
      <c r="D29" s="345"/>
      <c r="E29" s="346"/>
      <c r="F29" s="174"/>
      <c r="G29" s="351"/>
      <c r="H29" s="21"/>
      <c r="I29" s="22">
        <v>2</v>
      </c>
      <c r="J29" s="23" t="s">
        <v>54</v>
      </c>
      <c r="K29" s="351" t="s">
        <v>639</v>
      </c>
      <c r="L29" s="25" t="s">
        <v>639</v>
      </c>
      <c r="M29" s="51" t="s">
        <v>639</v>
      </c>
      <c r="N29" s="51" t="s">
        <v>639</v>
      </c>
      <c r="O29" s="174"/>
      <c r="P29" s="24"/>
      <c r="T29" s="323">
        <v>5864</v>
      </c>
      <c r="U29" s="321">
        <v>72</v>
      </c>
    </row>
    <row r="30" spans="1:21" s="18" customFormat="1" ht="39.75" customHeight="1">
      <c r="A30" s="22"/>
      <c r="B30" s="353"/>
      <c r="C30" s="25"/>
      <c r="D30" s="345"/>
      <c r="E30" s="346"/>
      <c r="F30" s="174"/>
      <c r="G30" s="351"/>
      <c r="H30" s="21"/>
      <c r="I30" s="22">
        <v>3</v>
      </c>
      <c r="J30" s="23" t="s">
        <v>55</v>
      </c>
      <c r="K30" s="351" t="s">
        <v>639</v>
      </c>
      <c r="L30" s="25" t="s">
        <v>639</v>
      </c>
      <c r="M30" s="51" t="s">
        <v>639</v>
      </c>
      <c r="N30" s="51" t="s">
        <v>639</v>
      </c>
      <c r="O30" s="174"/>
      <c r="P30" s="24"/>
      <c r="T30" s="323">
        <v>5884</v>
      </c>
      <c r="U30" s="321">
        <v>71</v>
      </c>
    </row>
    <row r="31" spans="1:21" s="18" customFormat="1" ht="39.75" customHeight="1">
      <c r="A31" s="22"/>
      <c r="B31" s="353"/>
      <c r="C31" s="25"/>
      <c r="D31" s="345"/>
      <c r="E31" s="346"/>
      <c r="F31" s="174"/>
      <c r="G31" s="351"/>
      <c r="H31" s="21"/>
      <c r="I31" s="22">
        <v>4</v>
      </c>
      <c r="J31" s="23" t="s">
        <v>56</v>
      </c>
      <c r="K31" s="351" t="s">
        <v>639</v>
      </c>
      <c r="L31" s="25" t="s">
        <v>639</v>
      </c>
      <c r="M31" s="51" t="s">
        <v>639</v>
      </c>
      <c r="N31" s="51" t="s">
        <v>639</v>
      </c>
      <c r="O31" s="174"/>
      <c r="P31" s="24"/>
      <c r="T31" s="323">
        <v>5904</v>
      </c>
      <c r="U31" s="321">
        <v>70</v>
      </c>
    </row>
    <row r="32" spans="1:21" s="18" customFormat="1" ht="39.75" customHeight="1">
      <c r="A32" s="22"/>
      <c r="B32" s="353"/>
      <c r="C32" s="25"/>
      <c r="D32" s="345"/>
      <c r="E32" s="346"/>
      <c r="F32" s="174"/>
      <c r="G32" s="351"/>
      <c r="H32" s="21"/>
      <c r="I32" s="22">
        <v>5</v>
      </c>
      <c r="J32" s="23" t="s">
        <v>57</v>
      </c>
      <c r="K32" s="351" t="s">
        <v>639</v>
      </c>
      <c r="L32" s="25" t="s">
        <v>639</v>
      </c>
      <c r="M32" s="51" t="s">
        <v>639</v>
      </c>
      <c r="N32" s="51" t="s">
        <v>639</v>
      </c>
      <c r="O32" s="174"/>
      <c r="P32" s="24"/>
      <c r="T32" s="323">
        <v>5924</v>
      </c>
      <c r="U32" s="321">
        <v>69</v>
      </c>
    </row>
    <row r="33" spans="1:21" s="18" customFormat="1" ht="39.75" customHeight="1">
      <c r="A33" s="22"/>
      <c r="B33" s="353"/>
      <c r="C33" s="25"/>
      <c r="D33" s="345"/>
      <c r="E33" s="346"/>
      <c r="F33" s="174"/>
      <c r="G33" s="351"/>
      <c r="H33" s="21"/>
      <c r="I33" s="22">
        <v>6</v>
      </c>
      <c r="J33" s="23" t="s">
        <v>58</v>
      </c>
      <c r="K33" s="351" t="s">
        <v>639</v>
      </c>
      <c r="L33" s="25" t="s">
        <v>639</v>
      </c>
      <c r="M33" s="51" t="s">
        <v>639</v>
      </c>
      <c r="N33" s="51" t="s">
        <v>639</v>
      </c>
      <c r="O33" s="174"/>
      <c r="P33" s="24"/>
      <c r="T33" s="323">
        <v>5944</v>
      </c>
      <c r="U33" s="321">
        <v>68</v>
      </c>
    </row>
    <row r="34" spans="1:21" s="18" customFormat="1" ht="39.75" customHeight="1">
      <c r="A34" s="22"/>
      <c r="B34" s="353"/>
      <c r="C34" s="25"/>
      <c r="D34" s="345"/>
      <c r="E34" s="346"/>
      <c r="F34" s="174"/>
      <c r="G34" s="351"/>
      <c r="H34" s="21"/>
      <c r="I34" s="22">
        <v>7</v>
      </c>
      <c r="J34" s="23" t="s">
        <v>253</v>
      </c>
      <c r="K34" s="351" t="s">
        <v>639</v>
      </c>
      <c r="L34" s="25" t="s">
        <v>639</v>
      </c>
      <c r="M34" s="51" t="s">
        <v>639</v>
      </c>
      <c r="N34" s="51" t="s">
        <v>639</v>
      </c>
      <c r="O34" s="174"/>
      <c r="P34" s="24"/>
      <c r="T34" s="323">
        <v>5964</v>
      </c>
      <c r="U34" s="321">
        <v>67</v>
      </c>
    </row>
    <row r="35" spans="1:21" s="18" customFormat="1" ht="39.75" customHeight="1">
      <c r="A35" s="22"/>
      <c r="B35" s="353"/>
      <c r="C35" s="25"/>
      <c r="D35" s="345"/>
      <c r="E35" s="346"/>
      <c r="F35" s="174"/>
      <c r="G35" s="351"/>
      <c r="H35" s="21"/>
      <c r="I35" s="22">
        <v>8</v>
      </c>
      <c r="J35" s="23" t="s">
        <v>254</v>
      </c>
      <c r="K35" s="351" t="s">
        <v>639</v>
      </c>
      <c r="L35" s="25" t="s">
        <v>639</v>
      </c>
      <c r="M35" s="51" t="s">
        <v>639</v>
      </c>
      <c r="N35" s="51" t="s">
        <v>639</v>
      </c>
      <c r="O35" s="174"/>
      <c r="P35" s="24"/>
      <c r="T35" s="323">
        <v>5984</v>
      </c>
      <c r="U35" s="321">
        <v>66</v>
      </c>
    </row>
    <row r="36" spans="1:21" ht="13.5" customHeight="1">
      <c r="A36" s="36"/>
      <c r="B36" s="36"/>
      <c r="C36" s="37"/>
      <c r="D36" s="58"/>
      <c r="E36" s="38"/>
      <c r="F36" s="180"/>
      <c r="G36" s="40"/>
      <c r="I36" s="41"/>
      <c r="J36" s="42"/>
      <c r="K36" s="43"/>
      <c r="L36" s="44"/>
      <c r="M36" s="54"/>
      <c r="N36" s="54"/>
      <c r="O36" s="175"/>
      <c r="P36" s="43"/>
      <c r="T36" s="323">
        <v>10204</v>
      </c>
      <c r="U36" s="321">
        <v>55</v>
      </c>
    </row>
    <row r="37" spans="1:21" ht="14.25" customHeight="1">
      <c r="A37" s="30" t="s">
        <v>19</v>
      </c>
      <c r="B37" s="30"/>
      <c r="C37" s="30"/>
      <c r="D37" s="59"/>
      <c r="E37" s="52" t="s">
        <v>0</v>
      </c>
      <c r="F37" s="181" t="s">
        <v>1</v>
      </c>
      <c r="G37" s="27"/>
      <c r="H37" s="31" t="s">
        <v>2</v>
      </c>
      <c r="I37" s="31"/>
      <c r="J37" s="31"/>
      <c r="K37" s="31"/>
      <c r="M37" s="55" t="s">
        <v>3</v>
      </c>
      <c r="N37" s="56" t="s">
        <v>3</v>
      </c>
      <c r="O37" s="176" t="s">
        <v>3</v>
      </c>
      <c r="P37" s="30"/>
      <c r="Q37" s="32"/>
      <c r="T37" s="323">
        <v>10224</v>
      </c>
      <c r="U37" s="321">
        <v>54</v>
      </c>
    </row>
    <row r="38" spans="20:21" ht="12.75">
      <c r="T38" s="323">
        <v>10244</v>
      </c>
      <c r="U38" s="321">
        <v>53</v>
      </c>
    </row>
    <row r="39" spans="20:21" ht="12.75">
      <c r="T39" s="323">
        <v>10264</v>
      </c>
      <c r="U39" s="321">
        <v>52</v>
      </c>
    </row>
    <row r="40" spans="20:21" ht="12.75">
      <c r="T40" s="323">
        <v>10284</v>
      </c>
      <c r="U40" s="321">
        <v>51</v>
      </c>
    </row>
    <row r="41" spans="20:21" ht="12.75">
      <c r="T41" s="323">
        <v>10304</v>
      </c>
      <c r="U41" s="321">
        <v>50</v>
      </c>
    </row>
    <row r="42" spans="20:21" ht="12.75">
      <c r="T42" s="323">
        <v>10334</v>
      </c>
      <c r="U42" s="321">
        <v>49</v>
      </c>
    </row>
    <row r="43" spans="20:21" ht="12.75">
      <c r="T43" s="323">
        <v>10364</v>
      </c>
      <c r="U43" s="321">
        <v>48</v>
      </c>
    </row>
    <row r="44" spans="20:21" ht="12.75">
      <c r="T44" s="323">
        <v>10394</v>
      </c>
      <c r="U44" s="321">
        <v>47</v>
      </c>
    </row>
    <row r="45" spans="20:21" ht="12.75">
      <c r="T45" s="323">
        <v>10424</v>
      </c>
      <c r="U45" s="321">
        <v>46</v>
      </c>
    </row>
    <row r="46" spans="20:21" ht="12.75">
      <c r="T46" s="323">
        <v>10454</v>
      </c>
      <c r="U46" s="321">
        <v>45</v>
      </c>
    </row>
    <row r="47" spans="20:21" ht="12.75">
      <c r="T47" s="323">
        <v>10484</v>
      </c>
      <c r="U47" s="321">
        <v>44</v>
      </c>
    </row>
    <row r="48" spans="20:21" ht="12.75">
      <c r="T48" s="323">
        <v>10514</v>
      </c>
      <c r="U48" s="321">
        <v>43</v>
      </c>
    </row>
    <row r="49" spans="20:21" ht="12.75">
      <c r="T49" s="323">
        <v>10544</v>
      </c>
      <c r="U49" s="321">
        <v>42</v>
      </c>
    </row>
    <row r="50" spans="20:21" ht="12.75">
      <c r="T50" s="323">
        <v>10574</v>
      </c>
      <c r="U50" s="321">
        <v>41</v>
      </c>
    </row>
    <row r="51" spans="20:21" ht="12.75">
      <c r="T51" s="323">
        <v>10604</v>
      </c>
      <c r="U51" s="321">
        <v>40</v>
      </c>
    </row>
    <row r="52" spans="20:21" ht="12.75">
      <c r="T52" s="323">
        <v>10634</v>
      </c>
      <c r="U52" s="321">
        <v>39</v>
      </c>
    </row>
    <row r="53" spans="20:21" ht="12.75">
      <c r="T53" s="323">
        <v>10664</v>
      </c>
      <c r="U53" s="321">
        <v>38</v>
      </c>
    </row>
    <row r="54" spans="20:21" ht="12.75">
      <c r="T54" s="323">
        <v>10694</v>
      </c>
      <c r="U54" s="321">
        <v>37</v>
      </c>
    </row>
    <row r="55" spans="20:21" ht="12.75">
      <c r="T55" s="323">
        <v>10734</v>
      </c>
      <c r="U55" s="321">
        <v>36</v>
      </c>
    </row>
    <row r="56" spans="20:21" ht="12.75">
      <c r="T56" s="323">
        <v>10774</v>
      </c>
      <c r="U56" s="321">
        <v>35</v>
      </c>
    </row>
    <row r="57" spans="20:21" ht="12.75">
      <c r="T57" s="323">
        <v>10814</v>
      </c>
      <c r="U57" s="321">
        <v>34</v>
      </c>
    </row>
    <row r="58" spans="20:21" ht="12.75">
      <c r="T58" s="323">
        <v>10854</v>
      </c>
      <c r="U58" s="321">
        <v>33</v>
      </c>
    </row>
    <row r="59" spans="20:21" ht="12.75">
      <c r="T59" s="323">
        <v>10894</v>
      </c>
      <c r="U59" s="321">
        <v>32</v>
      </c>
    </row>
    <row r="60" spans="20:21" ht="12.75">
      <c r="T60" s="323">
        <v>10934</v>
      </c>
      <c r="U60" s="321">
        <v>31</v>
      </c>
    </row>
    <row r="61" spans="20:21" ht="12.75">
      <c r="T61" s="323">
        <v>10974</v>
      </c>
      <c r="U61" s="321">
        <v>30</v>
      </c>
    </row>
    <row r="62" spans="20:21" ht="12.75">
      <c r="T62" s="323">
        <v>11014</v>
      </c>
      <c r="U62" s="321">
        <v>29</v>
      </c>
    </row>
    <row r="63" spans="20:21" ht="12.75">
      <c r="T63" s="323">
        <v>11054</v>
      </c>
      <c r="U63" s="321">
        <v>28</v>
      </c>
    </row>
    <row r="64" spans="20:21" ht="12.75">
      <c r="T64" s="323">
        <v>11094</v>
      </c>
      <c r="U64" s="321">
        <v>27</v>
      </c>
    </row>
    <row r="65" spans="20:21" ht="12.75">
      <c r="T65" s="323">
        <v>11134</v>
      </c>
      <c r="U65" s="321">
        <v>26</v>
      </c>
    </row>
    <row r="66" spans="20:21" ht="12.75">
      <c r="T66" s="323">
        <v>11174</v>
      </c>
      <c r="U66" s="321">
        <v>25</v>
      </c>
    </row>
    <row r="67" spans="20:21" ht="12.75">
      <c r="T67" s="323">
        <v>11224</v>
      </c>
      <c r="U67" s="321">
        <v>24</v>
      </c>
    </row>
    <row r="68" spans="20:21" ht="12.75">
      <c r="T68" s="323">
        <v>11274</v>
      </c>
      <c r="U68" s="321">
        <v>23</v>
      </c>
    </row>
    <row r="69" spans="20:21" ht="12.75">
      <c r="T69" s="323">
        <v>11324</v>
      </c>
      <c r="U69" s="321">
        <v>22</v>
      </c>
    </row>
    <row r="70" spans="20:21" ht="12.75">
      <c r="T70" s="323">
        <v>11374</v>
      </c>
      <c r="U70" s="321">
        <v>21</v>
      </c>
    </row>
    <row r="71" spans="20:21" ht="12.75">
      <c r="T71" s="323">
        <v>11424</v>
      </c>
      <c r="U71" s="321">
        <v>20</v>
      </c>
    </row>
    <row r="72" spans="20:21" ht="12.75">
      <c r="T72" s="323">
        <v>11474</v>
      </c>
      <c r="U72" s="321">
        <v>19</v>
      </c>
    </row>
    <row r="73" spans="20:21" ht="12.75">
      <c r="T73" s="323">
        <v>11534</v>
      </c>
      <c r="U73" s="321">
        <v>18</v>
      </c>
    </row>
    <row r="74" spans="20:21" ht="12.75">
      <c r="T74" s="323">
        <v>11594</v>
      </c>
      <c r="U74" s="321">
        <v>17</v>
      </c>
    </row>
    <row r="75" spans="20:21" ht="12.75">
      <c r="T75" s="323">
        <v>11654</v>
      </c>
      <c r="U75" s="321">
        <v>16</v>
      </c>
    </row>
    <row r="76" spans="20:21" ht="12.75">
      <c r="T76" s="323">
        <v>11714</v>
      </c>
      <c r="U76" s="321">
        <v>15</v>
      </c>
    </row>
    <row r="77" spans="20:21" ht="12.75">
      <c r="T77" s="323">
        <v>11774</v>
      </c>
      <c r="U77" s="321">
        <v>14</v>
      </c>
    </row>
    <row r="78" spans="20:21" ht="12.75">
      <c r="T78" s="323">
        <v>11834</v>
      </c>
      <c r="U78" s="321">
        <v>13</v>
      </c>
    </row>
    <row r="79" spans="20:21" ht="12.75">
      <c r="T79" s="323">
        <v>11914</v>
      </c>
      <c r="U79" s="321">
        <v>12</v>
      </c>
    </row>
    <row r="80" spans="20:21" ht="12.75">
      <c r="T80" s="323">
        <v>11994</v>
      </c>
      <c r="U80" s="321">
        <v>11</v>
      </c>
    </row>
    <row r="81" spans="20:21" ht="12.75">
      <c r="T81" s="323">
        <v>12074</v>
      </c>
      <c r="U81" s="321">
        <v>10</v>
      </c>
    </row>
    <row r="82" spans="20:21" ht="12.75">
      <c r="T82" s="323">
        <v>12154</v>
      </c>
      <c r="U82" s="321">
        <v>9</v>
      </c>
    </row>
    <row r="83" spans="20:21" ht="12.75">
      <c r="T83" s="323">
        <v>12234</v>
      </c>
      <c r="U83" s="321">
        <v>8</v>
      </c>
    </row>
    <row r="84" spans="20:21" ht="12.75">
      <c r="T84" s="323">
        <v>12314</v>
      </c>
      <c r="U84" s="321">
        <v>7</v>
      </c>
    </row>
    <row r="85" spans="20:21" ht="12.75">
      <c r="T85" s="323">
        <v>12414</v>
      </c>
      <c r="U85" s="321">
        <v>6</v>
      </c>
    </row>
    <row r="86" spans="20:21" ht="12.75">
      <c r="T86" s="323">
        <v>12514</v>
      </c>
      <c r="U86" s="321">
        <v>5</v>
      </c>
    </row>
    <row r="87" spans="20:21" ht="12.75">
      <c r="T87" s="323">
        <v>12614</v>
      </c>
      <c r="U87" s="321">
        <v>4</v>
      </c>
    </row>
    <row r="88" spans="20:21" ht="12.75">
      <c r="T88" s="323">
        <v>12714</v>
      </c>
      <c r="U88" s="321">
        <v>3</v>
      </c>
    </row>
    <row r="89" spans="20:21" ht="12.75">
      <c r="T89" s="323">
        <v>12814</v>
      </c>
      <c r="U89" s="321">
        <v>2</v>
      </c>
    </row>
    <row r="90" spans="20:21" ht="12.75">
      <c r="T90" s="323">
        <v>12954</v>
      </c>
      <c r="U90" s="321">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U86"/>
  <sheetViews>
    <sheetView view="pageBreakPreview" zoomScale="90" zoomScaleSheetLayoutView="90" zoomScalePageLayoutView="0" workbookViewId="0" topLeftCell="A1">
      <selection activeCell="A3" sqref="A3:C3"/>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77" customWidth="1"/>
    <col min="7" max="7" width="7.57421875" style="28" customWidth="1"/>
    <col min="8" max="8" width="2.140625" style="20" customWidth="1"/>
    <col min="9" max="9" width="4.421875" style="27" customWidth="1"/>
    <col min="10" max="10" width="12.42187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77" customWidth="1"/>
    <col min="16" max="16" width="7.7109375" style="20" customWidth="1"/>
    <col min="17" max="17" width="5.7109375" style="20" customWidth="1"/>
    <col min="18" max="19" width="9.140625" style="20" customWidth="1"/>
    <col min="20" max="20" width="9.140625" style="323" hidden="1" customWidth="1"/>
    <col min="21" max="21" width="9.140625" style="321" hidden="1" customWidth="1"/>
    <col min="22" max="16384" width="9.140625" style="20" customWidth="1"/>
  </cols>
  <sheetData>
    <row r="1" spans="1:21" s="9" customFormat="1" ht="50.25"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c r="T1" s="322">
        <v>41514</v>
      </c>
      <c r="U1" s="318">
        <v>100</v>
      </c>
    </row>
    <row r="2" spans="1:21" s="9" customFormat="1" ht="24.75" customHeight="1">
      <c r="A2" s="485" t="str">
        <f>'YARIŞMA BİLGİLERİ'!F19</f>
        <v>Kulüplerarası Gençler Atletizm Ligi Final Yarışmaları</v>
      </c>
      <c r="B2" s="485"/>
      <c r="C2" s="485"/>
      <c r="D2" s="485"/>
      <c r="E2" s="485"/>
      <c r="F2" s="485"/>
      <c r="G2" s="485"/>
      <c r="H2" s="485"/>
      <c r="I2" s="485"/>
      <c r="J2" s="485"/>
      <c r="K2" s="485"/>
      <c r="L2" s="485"/>
      <c r="M2" s="485"/>
      <c r="N2" s="485"/>
      <c r="O2" s="485"/>
      <c r="P2" s="485"/>
      <c r="T2" s="322">
        <v>41564</v>
      </c>
      <c r="U2" s="318">
        <v>99</v>
      </c>
    </row>
    <row r="3" spans="1:21" s="11" customFormat="1" ht="29.25" customHeight="1">
      <c r="A3" s="486" t="s">
        <v>77</v>
      </c>
      <c r="B3" s="486"/>
      <c r="C3" s="486"/>
      <c r="D3" s="487" t="s">
        <v>141</v>
      </c>
      <c r="E3" s="487"/>
      <c r="F3" s="488"/>
      <c r="G3" s="488"/>
      <c r="H3" s="10"/>
      <c r="I3" s="498"/>
      <c r="J3" s="498"/>
      <c r="K3" s="498"/>
      <c r="L3" s="498"/>
      <c r="M3" s="255" t="s">
        <v>364</v>
      </c>
      <c r="N3" s="496" t="s">
        <v>468</v>
      </c>
      <c r="O3" s="496"/>
      <c r="P3" s="496"/>
      <c r="T3" s="322">
        <v>41614</v>
      </c>
      <c r="U3" s="318">
        <v>98</v>
      </c>
    </row>
    <row r="4" spans="1:21" s="11" customFormat="1" ht="17.25" customHeight="1">
      <c r="A4" s="491" t="s">
        <v>67</v>
      </c>
      <c r="B4" s="491"/>
      <c r="C4" s="491"/>
      <c r="D4" s="492" t="s">
        <v>488</v>
      </c>
      <c r="E4" s="492"/>
      <c r="F4" s="178"/>
      <c r="G4" s="33"/>
      <c r="H4" s="33"/>
      <c r="I4" s="33"/>
      <c r="J4" s="33"/>
      <c r="K4" s="33"/>
      <c r="L4" s="34"/>
      <c r="M4" s="84" t="s">
        <v>5</v>
      </c>
      <c r="N4" s="497" t="s">
        <v>472</v>
      </c>
      <c r="O4" s="497"/>
      <c r="P4" s="497"/>
      <c r="T4" s="322">
        <v>41664</v>
      </c>
      <c r="U4" s="318">
        <v>97</v>
      </c>
    </row>
    <row r="5" spans="1:21" s="9" customFormat="1" ht="15" customHeight="1">
      <c r="A5" s="12"/>
      <c r="B5" s="12"/>
      <c r="C5" s="13"/>
      <c r="D5" s="14"/>
      <c r="E5" s="15"/>
      <c r="F5" s="179"/>
      <c r="G5" s="15"/>
      <c r="H5" s="15"/>
      <c r="I5" s="12"/>
      <c r="J5" s="12"/>
      <c r="K5" s="12"/>
      <c r="L5" s="16"/>
      <c r="M5" s="17"/>
      <c r="N5" s="503">
        <v>41506.80221064815</v>
      </c>
      <c r="O5" s="503"/>
      <c r="P5" s="503"/>
      <c r="T5" s="322">
        <v>41714</v>
      </c>
      <c r="U5" s="318">
        <v>96</v>
      </c>
    </row>
    <row r="6" spans="1:21" s="18" customFormat="1" ht="18.75" customHeight="1">
      <c r="A6" s="493" t="s">
        <v>12</v>
      </c>
      <c r="B6" s="499" t="s">
        <v>62</v>
      </c>
      <c r="C6" s="501" t="s">
        <v>74</v>
      </c>
      <c r="D6" s="494" t="s">
        <v>14</v>
      </c>
      <c r="E6" s="494" t="s">
        <v>444</v>
      </c>
      <c r="F6" s="502" t="s">
        <v>15</v>
      </c>
      <c r="G6" s="489" t="s">
        <v>140</v>
      </c>
      <c r="I6" s="338" t="s">
        <v>16</v>
      </c>
      <c r="J6" s="339"/>
      <c r="K6" s="339"/>
      <c r="L6" s="339"/>
      <c r="M6" s="339"/>
      <c r="N6" s="339"/>
      <c r="O6" s="339"/>
      <c r="P6" s="340"/>
      <c r="T6" s="323">
        <v>41774</v>
      </c>
      <c r="U6" s="321">
        <v>95</v>
      </c>
    </row>
    <row r="7" spans="1:21" ht="26.25" customHeight="1">
      <c r="A7" s="493"/>
      <c r="B7" s="500"/>
      <c r="C7" s="501"/>
      <c r="D7" s="494"/>
      <c r="E7" s="494"/>
      <c r="F7" s="502"/>
      <c r="G7" s="490"/>
      <c r="H7" s="19"/>
      <c r="I7" s="50" t="s">
        <v>12</v>
      </c>
      <c r="J7" s="50" t="s">
        <v>63</v>
      </c>
      <c r="K7" s="50" t="s">
        <v>62</v>
      </c>
      <c r="L7" s="131" t="s">
        <v>13</v>
      </c>
      <c r="M7" s="132" t="s">
        <v>14</v>
      </c>
      <c r="N7" s="132" t="s">
        <v>444</v>
      </c>
      <c r="O7" s="173" t="s">
        <v>15</v>
      </c>
      <c r="P7" s="50" t="s">
        <v>27</v>
      </c>
      <c r="T7" s="323">
        <v>41834</v>
      </c>
      <c r="U7" s="321">
        <v>94</v>
      </c>
    </row>
    <row r="8" spans="1:21" s="18" customFormat="1" ht="33.75" customHeight="1">
      <c r="A8" s="22">
        <v>1</v>
      </c>
      <c r="B8" s="353">
        <v>23</v>
      </c>
      <c r="C8" s="25">
        <v>35040</v>
      </c>
      <c r="D8" s="345" t="s">
        <v>632</v>
      </c>
      <c r="E8" s="346" t="s">
        <v>491</v>
      </c>
      <c r="F8" s="174">
        <v>42319</v>
      </c>
      <c r="G8" s="351">
        <v>8</v>
      </c>
      <c r="H8" s="21"/>
      <c r="I8" s="22">
        <v>1</v>
      </c>
      <c r="J8" s="23" t="s">
        <v>142</v>
      </c>
      <c r="K8" s="351">
        <v>92</v>
      </c>
      <c r="L8" s="25">
        <v>35065</v>
      </c>
      <c r="M8" s="51" t="s">
        <v>602</v>
      </c>
      <c r="N8" s="51" t="s">
        <v>499</v>
      </c>
      <c r="O8" s="174"/>
      <c r="P8" s="24"/>
      <c r="T8" s="323">
        <v>41894</v>
      </c>
      <c r="U8" s="321">
        <v>93</v>
      </c>
    </row>
    <row r="9" spans="1:21" s="18" customFormat="1" ht="33.75" customHeight="1">
      <c r="A9" s="22">
        <v>2</v>
      </c>
      <c r="B9" s="353">
        <v>10</v>
      </c>
      <c r="C9" s="25">
        <v>34826</v>
      </c>
      <c r="D9" s="345" t="s">
        <v>510</v>
      </c>
      <c r="E9" s="346" t="s">
        <v>445</v>
      </c>
      <c r="F9" s="174">
        <v>43619</v>
      </c>
      <c r="G9" s="351">
        <v>7</v>
      </c>
      <c r="H9" s="21"/>
      <c r="I9" s="22">
        <v>2</v>
      </c>
      <c r="J9" s="23" t="s">
        <v>143</v>
      </c>
      <c r="K9" s="351">
        <v>64</v>
      </c>
      <c r="L9" s="25">
        <v>35289</v>
      </c>
      <c r="M9" s="51" t="s">
        <v>578</v>
      </c>
      <c r="N9" s="51" t="s">
        <v>574</v>
      </c>
      <c r="O9" s="174"/>
      <c r="P9" s="24"/>
      <c r="T9" s="323">
        <v>41954</v>
      </c>
      <c r="U9" s="321">
        <v>92</v>
      </c>
    </row>
    <row r="10" spans="1:21" s="18" customFormat="1" ht="33.75" customHeight="1">
      <c r="A10" s="22">
        <v>3</v>
      </c>
      <c r="B10" s="353">
        <v>40</v>
      </c>
      <c r="C10" s="25">
        <v>35538</v>
      </c>
      <c r="D10" s="345" t="s">
        <v>546</v>
      </c>
      <c r="E10" s="346" t="s">
        <v>493</v>
      </c>
      <c r="F10" s="174">
        <v>44156</v>
      </c>
      <c r="G10" s="351">
        <v>6</v>
      </c>
      <c r="H10" s="21"/>
      <c r="I10" s="22">
        <v>3</v>
      </c>
      <c r="J10" s="23" t="s">
        <v>144</v>
      </c>
      <c r="K10" s="351">
        <v>40</v>
      </c>
      <c r="L10" s="25">
        <v>35538</v>
      </c>
      <c r="M10" s="51" t="s">
        <v>546</v>
      </c>
      <c r="N10" s="51" t="s">
        <v>493</v>
      </c>
      <c r="O10" s="174"/>
      <c r="P10" s="24"/>
      <c r="T10" s="323">
        <v>42014</v>
      </c>
      <c r="U10" s="321">
        <v>91</v>
      </c>
    </row>
    <row r="11" spans="1:21" s="18" customFormat="1" ht="33.75" customHeight="1">
      <c r="A11" s="22">
        <v>4</v>
      </c>
      <c r="B11" s="353">
        <v>58</v>
      </c>
      <c r="C11" s="25">
        <v>35354</v>
      </c>
      <c r="D11" s="345" t="s">
        <v>560</v>
      </c>
      <c r="E11" s="346" t="s">
        <v>495</v>
      </c>
      <c r="F11" s="174">
        <v>44519</v>
      </c>
      <c r="G11" s="351">
        <v>5</v>
      </c>
      <c r="H11" s="21"/>
      <c r="I11" s="22">
        <v>4</v>
      </c>
      <c r="J11" s="23" t="s">
        <v>145</v>
      </c>
      <c r="K11" s="351">
        <v>10</v>
      </c>
      <c r="L11" s="25">
        <v>34826</v>
      </c>
      <c r="M11" s="51" t="s">
        <v>510</v>
      </c>
      <c r="N11" s="51" t="s">
        <v>445</v>
      </c>
      <c r="O11" s="174"/>
      <c r="P11" s="24"/>
      <c r="T11" s="323">
        <v>42084</v>
      </c>
      <c r="U11" s="321">
        <v>90</v>
      </c>
    </row>
    <row r="12" spans="1:21" s="18" customFormat="1" ht="33.75" customHeight="1">
      <c r="A12" s="22">
        <v>5</v>
      </c>
      <c r="B12" s="353">
        <v>64</v>
      </c>
      <c r="C12" s="25">
        <v>35289</v>
      </c>
      <c r="D12" s="345" t="s">
        <v>578</v>
      </c>
      <c r="E12" s="346" t="s">
        <v>574</v>
      </c>
      <c r="F12" s="174">
        <v>44752</v>
      </c>
      <c r="G12" s="351">
        <v>4</v>
      </c>
      <c r="H12" s="21"/>
      <c r="I12" s="22">
        <v>5</v>
      </c>
      <c r="J12" s="23" t="s">
        <v>146</v>
      </c>
      <c r="K12" s="351">
        <v>23</v>
      </c>
      <c r="L12" s="25">
        <v>35040</v>
      </c>
      <c r="M12" s="51" t="s">
        <v>632</v>
      </c>
      <c r="N12" s="51" t="s">
        <v>491</v>
      </c>
      <c r="O12" s="174"/>
      <c r="P12" s="24"/>
      <c r="T12" s="323">
        <v>42154</v>
      </c>
      <c r="U12" s="321">
        <v>89</v>
      </c>
    </row>
    <row r="13" spans="1:21" s="18" customFormat="1" ht="33.75" customHeight="1">
      <c r="A13" s="22">
        <v>6</v>
      </c>
      <c r="B13" s="353">
        <v>79</v>
      </c>
      <c r="C13" s="25">
        <v>35107</v>
      </c>
      <c r="D13" s="345" t="s">
        <v>590</v>
      </c>
      <c r="E13" s="346" t="s">
        <v>587</v>
      </c>
      <c r="F13" s="174">
        <v>51754</v>
      </c>
      <c r="G13" s="351">
        <v>3</v>
      </c>
      <c r="H13" s="21"/>
      <c r="I13" s="22">
        <v>6</v>
      </c>
      <c r="J13" s="23" t="s">
        <v>147</v>
      </c>
      <c r="K13" s="351">
        <v>58</v>
      </c>
      <c r="L13" s="25">
        <v>35354</v>
      </c>
      <c r="M13" s="51" t="s">
        <v>560</v>
      </c>
      <c r="N13" s="51" t="s">
        <v>495</v>
      </c>
      <c r="O13" s="174"/>
      <c r="P13" s="24"/>
      <c r="T13" s="323">
        <v>42224</v>
      </c>
      <c r="U13" s="321">
        <v>88</v>
      </c>
    </row>
    <row r="14" spans="1:21" s="18" customFormat="1" ht="33.75" customHeight="1">
      <c r="A14" s="22">
        <v>7</v>
      </c>
      <c r="B14" s="353">
        <v>92</v>
      </c>
      <c r="C14" s="25">
        <v>35065</v>
      </c>
      <c r="D14" s="345" t="s">
        <v>602</v>
      </c>
      <c r="E14" s="346" t="s">
        <v>499</v>
      </c>
      <c r="F14" s="174">
        <v>54563</v>
      </c>
      <c r="G14" s="351">
        <v>2</v>
      </c>
      <c r="H14" s="21"/>
      <c r="I14" s="22">
        <v>7</v>
      </c>
      <c r="J14" s="23" t="s">
        <v>148</v>
      </c>
      <c r="K14" s="351">
        <v>79</v>
      </c>
      <c r="L14" s="25">
        <v>35107</v>
      </c>
      <c r="M14" s="51" t="s">
        <v>590</v>
      </c>
      <c r="N14" s="51" t="s">
        <v>587</v>
      </c>
      <c r="O14" s="174"/>
      <c r="P14" s="24"/>
      <c r="T14" s="323">
        <v>42294</v>
      </c>
      <c r="U14" s="321">
        <v>87</v>
      </c>
    </row>
    <row r="15" spans="1:21" s="18" customFormat="1" ht="33.75" customHeight="1">
      <c r="A15" s="22">
        <v>8</v>
      </c>
      <c r="B15" s="353">
        <v>105</v>
      </c>
      <c r="C15" s="25">
        <v>35431</v>
      </c>
      <c r="D15" s="345" t="s">
        <v>614</v>
      </c>
      <c r="E15" s="346" t="s">
        <v>500</v>
      </c>
      <c r="F15" s="174">
        <v>63999</v>
      </c>
      <c r="G15" s="351">
        <v>1</v>
      </c>
      <c r="H15" s="21"/>
      <c r="I15" s="22">
        <v>8</v>
      </c>
      <c r="J15" s="23" t="s">
        <v>149</v>
      </c>
      <c r="K15" s="351">
        <v>105</v>
      </c>
      <c r="L15" s="25">
        <v>35431</v>
      </c>
      <c r="M15" s="51" t="s">
        <v>614</v>
      </c>
      <c r="N15" s="51" t="s">
        <v>500</v>
      </c>
      <c r="O15" s="174"/>
      <c r="P15" s="24"/>
      <c r="T15" s="323">
        <v>42364</v>
      </c>
      <c r="U15" s="321">
        <v>86</v>
      </c>
    </row>
    <row r="16" spans="1:21" s="18" customFormat="1" ht="33.75" customHeight="1">
      <c r="A16" s="22"/>
      <c r="B16" s="353"/>
      <c r="C16" s="25"/>
      <c r="D16" s="345"/>
      <c r="E16" s="346"/>
      <c r="F16" s="174"/>
      <c r="G16" s="351"/>
      <c r="H16" s="21"/>
      <c r="I16" s="22">
        <v>9</v>
      </c>
      <c r="J16" s="23" t="s">
        <v>150</v>
      </c>
      <c r="K16" s="351" t="s">
        <v>639</v>
      </c>
      <c r="L16" s="25" t="s">
        <v>639</v>
      </c>
      <c r="M16" s="51" t="s">
        <v>639</v>
      </c>
      <c r="N16" s="51" t="s">
        <v>639</v>
      </c>
      <c r="O16" s="174"/>
      <c r="P16" s="24"/>
      <c r="T16" s="323">
        <v>42434</v>
      </c>
      <c r="U16" s="321">
        <v>85</v>
      </c>
    </row>
    <row r="17" spans="1:21" s="18" customFormat="1" ht="33.75" customHeight="1">
      <c r="A17" s="22"/>
      <c r="B17" s="353"/>
      <c r="C17" s="25"/>
      <c r="D17" s="345"/>
      <c r="E17" s="346"/>
      <c r="F17" s="174"/>
      <c r="G17" s="351"/>
      <c r="H17" s="21"/>
      <c r="I17" s="22">
        <v>10</v>
      </c>
      <c r="J17" s="23" t="s">
        <v>151</v>
      </c>
      <c r="K17" s="351" t="s">
        <v>639</v>
      </c>
      <c r="L17" s="25" t="s">
        <v>639</v>
      </c>
      <c r="M17" s="51" t="s">
        <v>639</v>
      </c>
      <c r="N17" s="51" t="s">
        <v>639</v>
      </c>
      <c r="O17" s="174"/>
      <c r="P17" s="24"/>
      <c r="T17" s="323">
        <v>42504</v>
      </c>
      <c r="U17" s="321">
        <v>84</v>
      </c>
    </row>
    <row r="18" spans="1:21" s="18" customFormat="1" ht="33.75" customHeight="1">
      <c r="A18" s="22"/>
      <c r="B18" s="353"/>
      <c r="C18" s="25"/>
      <c r="D18" s="345"/>
      <c r="E18" s="346"/>
      <c r="F18" s="174"/>
      <c r="G18" s="351"/>
      <c r="H18" s="21"/>
      <c r="I18" s="22">
        <v>11</v>
      </c>
      <c r="J18" s="23" t="s">
        <v>152</v>
      </c>
      <c r="K18" s="351" t="s">
        <v>639</v>
      </c>
      <c r="L18" s="25" t="s">
        <v>639</v>
      </c>
      <c r="M18" s="51" t="s">
        <v>639</v>
      </c>
      <c r="N18" s="51" t="s">
        <v>639</v>
      </c>
      <c r="O18" s="174"/>
      <c r="P18" s="24"/>
      <c r="T18" s="323">
        <v>42574</v>
      </c>
      <c r="U18" s="321">
        <v>83</v>
      </c>
    </row>
    <row r="19" spans="1:21" s="18" customFormat="1" ht="33.75" customHeight="1">
      <c r="A19" s="22"/>
      <c r="B19" s="353"/>
      <c r="C19" s="25"/>
      <c r="D19" s="345"/>
      <c r="E19" s="346"/>
      <c r="F19" s="174"/>
      <c r="G19" s="351"/>
      <c r="H19" s="21"/>
      <c r="I19" s="22">
        <v>12</v>
      </c>
      <c r="J19" s="23" t="s">
        <v>153</v>
      </c>
      <c r="K19" s="351" t="s">
        <v>639</v>
      </c>
      <c r="L19" s="25" t="s">
        <v>639</v>
      </c>
      <c r="M19" s="51" t="s">
        <v>639</v>
      </c>
      <c r="N19" s="51" t="s">
        <v>639</v>
      </c>
      <c r="O19" s="174"/>
      <c r="P19" s="24"/>
      <c r="T19" s="323">
        <v>42654</v>
      </c>
      <c r="U19" s="321">
        <v>82</v>
      </c>
    </row>
    <row r="20" spans="1:21" s="18" customFormat="1" ht="33.75" customHeight="1">
      <c r="A20" s="22"/>
      <c r="B20" s="353"/>
      <c r="C20" s="25"/>
      <c r="D20" s="345"/>
      <c r="E20" s="346"/>
      <c r="F20" s="174"/>
      <c r="G20" s="351"/>
      <c r="H20" s="21"/>
      <c r="I20" s="338" t="s">
        <v>17</v>
      </c>
      <c r="J20" s="339"/>
      <c r="K20" s="339"/>
      <c r="L20" s="339"/>
      <c r="M20" s="339"/>
      <c r="N20" s="339"/>
      <c r="O20" s="339"/>
      <c r="P20" s="340"/>
      <c r="T20" s="323">
        <v>42734</v>
      </c>
      <c r="U20" s="321">
        <v>81</v>
      </c>
    </row>
    <row r="21" spans="1:21" s="18" customFormat="1" ht="33.75" customHeight="1">
      <c r="A21" s="22"/>
      <c r="B21" s="353"/>
      <c r="C21" s="25"/>
      <c r="D21" s="345"/>
      <c r="E21" s="346"/>
      <c r="F21" s="174"/>
      <c r="G21" s="351"/>
      <c r="H21" s="21"/>
      <c r="I21" s="50" t="s">
        <v>12</v>
      </c>
      <c r="J21" s="50" t="s">
        <v>63</v>
      </c>
      <c r="K21" s="50" t="s">
        <v>62</v>
      </c>
      <c r="L21" s="131" t="s">
        <v>13</v>
      </c>
      <c r="M21" s="132" t="s">
        <v>14</v>
      </c>
      <c r="N21" s="132" t="s">
        <v>444</v>
      </c>
      <c r="O21" s="173" t="s">
        <v>15</v>
      </c>
      <c r="P21" s="50" t="s">
        <v>27</v>
      </c>
      <c r="T21" s="323">
        <v>42814</v>
      </c>
      <c r="U21" s="321">
        <v>80</v>
      </c>
    </row>
    <row r="22" spans="1:21" s="18" customFormat="1" ht="33.75" customHeight="1">
      <c r="A22" s="22"/>
      <c r="B22" s="353"/>
      <c r="C22" s="25"/>
      <c r="D22" s="345"/>
      <c r="E22" s="346"/>
      <c r="F22" s="174"/>
      <c r="G22" s="351"/>
      <c r="H22" s="21"/>
      <c r="I22" s="22">
        <v>1</v>
      </c>
      <c r="J22" s="23" t="s">
        <v>154</v>
      </c>
      <c r="K22" s="351" t="s">
        <v>639</v>
      </c>
      <c r="L22" s="25" t="s">
        <v>639</v>
      </c>
      <c r="M22" s="51" t="s">
        <v>639</v>
      </c>
      <c r="N22" s="51" t="s">
        <v>639</v>
      </c>
      <c r="O22" s="174"/>
      <c r="P22" s="24"/>
      <c r="T22" s="323">
        <v>42894</v>
      </c>
      <c r="U22" s="321">
        <v>79</v>
      </c>
    </row>
    <row r="23" spans="1:21" s="18" customFormat="1" ht="33.75" customHeight="1">
      <c r="A23" s="22"/>
      <c r="B23" s="353"/>
      <c r="C23" s="25"/>
      <c r="D23" s="345"/>
      <c r="E23" s="346"/>
      <c r="F23" s="174"/>
      <c r="G23" s="351"/>
      <c r="H23" s="21"/>
      <c r="I23" s="22">
        <v>2</v>
      </c>
      <c r="J23" s="23" t="s">
        <v>155</v>
      </c>
      <c r="K23" s="351" t="s">
        <v>639</v>
      </c>
      <c r="L23" s="25" t="s">
        <v>639</v>
      </c>
      <c r="M23" s="51" t="s">
        <v>639</v>
      </c>
      <c r="N23" s="51" t="s">
        <v>639</v>
      </c>
      <c r="O23" s="174"/>
      <c r="P23" s="24"/>
      <c r="T23" s="323">
        <v>42974</v>
      </c>
      <c r="U23" s="321">
        <v>78</v>
      </c>
    </row>
    <row r="24" spans="1:21" s="18" customFormat="1" ht="33.75" customHeight="1">
      <c r="A24" s="22"/>
      <c r="B24" s="353"/>
      <c r="C24" s="25"/>
      <c r="D24" s="345"/>
      <c r="E24" s="346"/>
      <c r="F24" s="174"/>
      <c r="G24" s="351"/>
      <c r="H24" s="21"/>
      <c r="I24" s="22">
        <v>3</v>
      </c>
      <c r="J24" s="23" t="s">
        <v>156</v>
      </c>
      <c r="K24" s="351" t="s">
        <v>639</v>
      </c>
      <c r="L24" s="25" t="s">
        <v>639</v>
      </c>
      <c r="M24" s="51" t="s">
        <v>639</v>
      </c>
      <c r="N24" s="51" t="s">
        <v>639</v>
      </c>
      <c r="O24" s="174"/>
      <c r="P24" s="24"/>
      <c r="T24" s="323">
        <v>43054</v>
      </c>
      <c r="U24" s="321">
        <v>77</v>
      </c>
    </row>
    <row r="25" spans="1:21" s="18" customFormat="1" ht="33.75" customHeight="1">
      <c r="A25" s="22"/>
      <c r="B25" s="353"/>
      <c r="C25" s="25"/>
      <c r="D25" s="345"/>
      <c r="E25" s="346"/>
      <c r="F25" s="174"/>
      <c r="G25" s="351"/>
      <c r="H25" s="21"/>
      <c r="I25" s="22">
        <v>4</v>
      </c>
      <c r="J25" s="23" t="s">
        <v>157</v>
      </c>
      <c r="K25" s="351" t="s">
        <v>639</v>
      </c>
      <c r="L25" s="25" t="s">
        <v>639</v>
      </c>
      <c r="M25" s="51" t="s">
        <v>639</v>
      </c>
      <c r="N25" s="51" t="s">
        <v>639</v>
      </c>
      <c r="O25" s="174"/>
      <c r="P25" s="24"/>
      <c r="T25" s="323">
        <v>43134</v>
      </c>
      <c r="U25" s="321">
        <v>76</v>
      </c>
    </row>
    <row r="26" spans="1:21" s="18" customFormat="1" ht="33.75" customHeight="1">
      <c r="A26" s="22"/>
      <c r="B26" s="353"/>
      <c r="C26" s="25"/>
      <c r="D26" s="345"/>
      <c r="E26" s="346"/>
      <c r="F26" s="174"/>
      <c r="G26" s="351"/>
      <c r="H26" s="21"/>
      <c r="I26" s="22">
        <v>5</v>
      </c>
      <c r="J26" s="23" t="s">
        <v>158</v>
      </c>
      <c r="K26" s="351" t="s">
        <v>639</v>
      </c>
      <c r="L26" s="25" t="s">
        <v>639</v>
      </c>
      <c r="M26" s="51" t="s">
        <v>639</v>
      </c>
      <c r="N26" s="51" t="s">
        <v>639</v>
      </c>
      <c r="O26" s="174"/>
      <c r="P26" s="24"/>
      <c r="T26" s="323">
        <v>43214</v>
      </c>
      <c r="U26" s="321">
        <v>75</v>
      </c>
    </row>
    <row r="27" spans="1:21" s="18" customFormat="1" ht="33.75" customHeight="1">
      <c r="A27" s="22"/>
      <c r="B27" s="353"/>
      <c r="C27" s="25"/>
      <c r="D27" s="345"/>
      <c r="E27" s="346"/>
      <c r="F27" s="174"/>
      <c r="G27" s="351"/>
      <c r="H27" s="21"/>
      <c r="I27" s="22">
        <v>6</v>
      </c>
      <c r="J27" s="23" t="s">
        <v>159</v>
      </c>
      <c r="K27" s="351" t="s">
        <v>639</v>
      </c>
      <c r="L27" s="25" t="s">
        <v>639</v>
      </c>
      <c r="M27" s="51" t="s">
        <v>639</v>
      </c>
      <c r="N27" s="51" t="s">
        <v>639</v>
      </c>
      <c r="O27" s="174"/>
      <c r="P27" s="24"/>
      <c r="T27" s="323">
        <v>43314</v>
      </c>
      <c r="U27" s="321">
        <v>74</v>
      </c>
    </row>
    <row r="28" spans="1:21" s="18" customFormat="1" ht="33.75" customHeight="1">
      <c r="A28" s="22"/>
      <c r="B28" s="353"/>
      <c r="C28" s="25"/>
      <c r="D28" s="345"/>
      <c r="E28" s="346"/>
      <c r="F28" s="174"/>
      <c r="G28" s="351"/>
      <c r="H28" s="21"/>
      <c r="I28" s="22">
        <v>7</v>
      </c>
      <c r="J28" s="23" t="s">
        <v>160</v>
      </c>
      <c r="K28" s="351" t="s">
        <v>639</v>
      </c>
      <c r="L28" s="25" t="s">
        <v>639</v>
      </c>
      <c r="M28" s="51" t="s">
        <v>639</v>
      </c>
      <c r="N28" s="51" t="s">
        <v>639</v>
      </c>
      <c r="O28" s="174"/>
      <c r="P28" s="24"/>
      <c r="T28" s="323">
        <v>43414</v>
      </c>
      <c r="U28" s="321">
        <v>73</v>
      </c>
    </row>
    <row r="29" spans="1:21" s="18" customFormat="1" ht="33.75" customHeight="1">
      <c r="A29" s="22"/>
      <c r="B29" s="353"/>
      <c r="C29" s="25"/>
      <c r="D29" s="345"/>
      <c r="E29" s="346"/>
      <c r="F29" s="174"/>
      <c r="G29" s="351"/>
      <c r="H29" s="21"/>
      <c r="I29" s="22">
        <v>8</v>
      </c>
      <c r="J29" s="23" t="s">
        <v>161</v>
      </c>
      <c r="K29" s="351" t="s">
        <v>639</v>
      </c>
      <c r="L29" s="25" t="s">
        <v>639</v>
      </c>
      <c r="M29" s="51" t="s">
        <v>639</v>
      </c>
      <c r="N29" s="51" t="s">
        <v>639</v>
      </c>
      <c r="O29" s="174"/>
      <c r="P29" s="24"/>
      <c r="T29" s="323">
        <v>43514</v>
      </c>
      <c r="U29" s="321">
        <v>72</v>
      </c>
    </row>
    <row r="30" spans="1:21" s="18" customFormat="1" ht="33.75" customHeight="1">
      <c r="A30" s="22"/>
      <c r="B30" s="353"/>
      <c r="C30" s="25"/>
      <c r="D30" s="345"/>
      <c r="E30" s="346"/>
      <c r="F30" s="174"/>
      <c r="G30" s="351"/>
      <c r="H30" s="21"/>
      <c r="I30" s="22">
        <v>9</v>
      </c>
      <c r="J30" s="23" t="s">
        <v>162</v>
      </c>
      <c r="K30" s="351" t="s">
        <v>639</v>
      </c>
      <c r="L30" s="25" t="s">
        <v>639</v>
      </c>
      <c r="M30" s="51" t="s">
        <v>639</v>
      </c>
      <c r="N30" s="51" t="s">
        <v>639</v>
      </c>
      <c r="O30" s="174"/>
      <c r="P30" s="24"/>
      <c r="T30" s="323">
        <v>43614</v>
      </c>
      <c r="U30" s="321">
        <v>71</v>
      </c>
    </row>
    <row r="31" spans="1:21" s="18" customFormat="1" ht="33.75" customHeight="1">
      <c r="A31" s="22"/>
      <c r="B31" s="353"/>
      <c r="C31" s="25"/>
      <c r="D31" s="345"/>
      <c r="E31" s="346"/>
      <c r="F31" s="174"/>
      <c r="G31" s="351"/>
      <c r="H31" s="21"/>
      <c r="I31" s="22">
        <v>10</v>
      </c>
      <c r="J31" s="23" t="s">
        <v>163</v>
      </c>
      <c r="K31" s="351" t="s">
        <v>639</v>
      </c>
      <c r="L31" s="25" t="s">
        <v>639</v>
      </c>
      <c r="M31" s="51" t="s">
        <v>639</v>
      </c>
      <c r="N31" s="51" t="s">
        <v>639</v>
      </c>
      <c r="O31" s="174"/>
      <c r="P31" s="24"/>
      <c r="T31" s="323">
        <v>43714</v>
      </c>
      <c r="U31" s="321">
        <v>70</v>
      </c>
    </row>
    <row r="32" spans="1:21" s="18" customFormat="1" ht="33.75" customHeight="1">
      <c r="A32" s="22"/>
      <c r="B32" s="353"/>
      <c r="C32" s="25"/>
      <c r="D32" s="345"/>
      <c r="E32" s="346"/>
      <c r="F32" s="174"/>
      <c r="G32" s="351"/>
      <c r="H32" s="21"/>
      <c r="I32" s="22">
        <v>11</v>
      </c>
      <c r="J32" s="23" t="s">
        <v>164</v>
      </c>
      <c r="K32" s="351" t="s">
        <v>639</v>
      </c>
      <c r="L32" s="25" t="s">
        <v>639</v>
      </c>
      <c r="M32" s="51" t="s">
        <v>639</v>
      </c>
      <c r="N32" s="51" t="s">
        <v>639</v>
      </c>
      <c r="O32" s="174"/>
      <c r="P32" s="24"/>
      <c r="T32" s="323">
        <v>43834</v>
      </c>
      <c r="U32" s="321">
        <v>69</v>
      </c>
    </row>
    <row r="33" spans="1:21" s="18" customFormat="1" ht="33.75" customHeight="1">
      <c r="A33" s="22"/>
      <c r="B33" s="353"/>
      <c r="C33" s="25"/>
      <c r="D33" s="345"/>
      <c r="E33" s="346"/>
      <c r="F33" s="174"/>
      <c r="G33" s="351"/>
      <c r="H33" s="21"/>
      <c r="I33" s="22">
        <v>12</v>
      </c>
      <c r="J33" s="23" t="s">
        <v>165</v>
      </c>
      <c r="K33" s="351" t="s">
        <v>639</v>
      </c>
      <c r="L33" s="25" t="s">
        <v>639</v>
      </c>
      <c r="M33" s="51" t="s">
        <v>639</v>
      </c>
      <c r="N33" s="51" t="s">
        <v>639</v>
      </c>
      <c r="O33" s="174"/>
      <c r="P33" s="24"/>
      <c r="T33" s="323">
        <v>43954</v>
      </c>
      <c r="U33" s="321">
        <v>68</v>
      </c>
    </row>
    <row r="34" spans="1:21" s="18" customFormat="1" ht="33.75" customHeight="1">
      <c r="A34" s="22"/>
      <c r="B34" s="353"/>
      <c r="C34" s="25"/>
      <c r="D34" s="345"/>
      <c r="E34" s="346"/>
      <c r="F34" s="174"/>
      <c r="G34" s="351"/>
      <c r="H34" s="21"/>
      <c r="I34" s="338" t="s">
        <v>18</v>
      </c>
      <c r="J34" s="339"/>
      <c r="K34" s="339"/>
      <c r="L34" s="339"/>
      <c r="M34" s="339"/>
      <c r="N34" s="339"/>
      <c r="O34" s="339"/>
      <c r="P34" s="340"/>
      <c r="T34" s="323">
        <v>44074</v>
      </c>
      <c r="U34" s="321">
        <v>67</v>
      </c>
    </row>
    <row r="35" spans="1:21" s="18" customFormat="1" ht="33.75" customHeight="1">
      <c r="A35" s="22"/>
      <c r="B35" s="353"/>
      <c r="C35" s="25"/>
      <c r="D35" s="345"/>
      <c r="E35" s="346"/>
      <c r="F35" s="174"/>
      <c r="G35" s="351"/>
      <c r="H35" s="21"/>
      <c r="I35" s="50" t="s">
        <v>12</v>
      </c>
      <c r="J35" s="50" t="s">
        <v>63</v>
      </c>
      <c r="K35" s="50" t="s">
        <v>62</v>
      </c>
      <c r="L35" s="131" t="s">
        <v>13</v>
      </c>
      <c r="M35" s="132" t="s">
        <v>14</v>
      </c>
      <c r="N35" s="132" t="s">
        <v>444</v>
      </c>
      <c r="O35" s="173" t="s">
        <v>15</v>
      </c>
      <c r="P35" s="50" t="s">
        <v>27</v>
      </c>
      <c r="T35" s="323">
        <v>44194</v>
      </c>
      <c r="U35" s="321">
        <v>66</v>
      </c>
    </row>
    <row r="36" spans="1:21" s="18" customFormat="1" ht="33.75" customHeight="1">
      <c r="A36" s="22"/>
      <c r="B36" s="353"/>
      <c r="C36" s="25"/>
      <c r="D36" s="345"/>
      <c r="E36" s="346"/>
      <c r="F36" s="174"/>
      <c r="G36" s="351"/>
      <c r="H36" s="21"/>
      <c r="I36" s="22">
        <v>1</v>
      </c>
      <c r="J36" s="23" t="s">
        <v>166</v>
      </c>
      <c r="K36" s="351" t="s">
        <v>639</v>
      </c>
      <c r="L36" s="25" t="s">
        <v>639</v>
      </c>
      <c r="M36" s="51" t="s">
        <v>639</v>
      </c>
      <c r="N36" s="51" t="s">
        <v>639</v>
      </c>
      <c r="O36" s="174"/>
      <c r="P36" s="24"/>
      <c r="T36" s="323">
        <v>44314</v>
      </c>
      <c r="U36" s="321">
        <v>65</v>
      </c>
    </row>
    <row r="37" spans="1:21" s="18" customFormat="1" ht="33.75" customHeight="1">
      <c r="A37" s="22"/>
      <c r="B37" s="353"/>
      <c r="C37" s="25"/>
      <c r="D37" s="345"/>
      <c r="E37" s="346"/>
      <c r="F37" s="174"/>
      <c r="G37" s="351"/>
      <c r="H37" s="21"/>
      <c r="I37" s="22">
        <v>2</v>
      </c>
      <c r="J37" s="23" t="s">
        <v>167</v>
      </c>
      <c r="K37" s="351" t="s">
        <v>639</v>
      </c>
      <c r="L37" s="25" t="s">
        <v>639</v>
      </c>
      <c r="M37" s="51" t="s">
        <v>639</v>
      </c>
      <c r="N37" s="51" t="s">
        <v>639</v>
      </c>
      <c r="O37" s="174"/>
      <c r="P37" s="24"/>
      <c r="T37" s="323">
        <v>44434</v>
      </c>
      <c r="U37" s="321">
        <v>64</v>
      </c>
    </row>
    <row r="38" spans="1:21" s="18" customFormat="1" ht="33.75" customHeight="1">
      <c r="A38" s="22"/>
      <c r="B38" s="353"/>
      <c r="C38" s="25"/>
      <c r="D38" s="345"/>
      <c r="E38" s="346"/>
      <c r="F38" s="174"/>
      <c r="G38" s="351"/>
      <c r="H38" s="21"/>
      <c r="I38" s="22">
        <v>3</v>
      </c>
      <c r="J38" s="23" t="s">
        <v>168</v>
      </c>
      <c r="K38" s="351" t="s">
        <v>639</v>
      </c>
      <c r="L38" s="25" t="s">
        <v>639</v>
      </c>
      <c r="M38" s="51" t="s">
        <v>639</v>
      </c>
      <c r="N38" s="51" t="s">
        <v>639</v>
      </c>
      <c r="O38" s="174"/>
      <c r="P38" s="24"/>
      <c r="T38" s="323">
        <v>44554</v>
      </c>
      <c r="U38" s="321">
        <v>63</v>
      </c>
    </row>
    <row r="39" spans="1:21" s="18" customFormat="1" ht="33.75" customHeight="1">
      <c r="A39" s="22"/>
      <c r="B39" s="353"/>
      <c r="C39" s="25"/>
      <c r="D39" s="345"/>
      <c r="E39" s="346"/>
      <c r="F39" s="174"/>
      <c r="G39" s="351"/>
      <c r="H39" s="21"/>
      <c r="I39" s="22">
        <v>4</v>
      </c>
      <c r="J39" s="23" t="s">
        <v>169</v>
      </c>
      <c r="K39" s="351" t="s">
        <v>639</v>
      </c>
      <c r="L39" s="25" t="s">
        <v>639</v>
      </c>
      <c r="M39" s="51" t="s">
        <v>639</v>
      </c>
      <c r="N39" s="51" t="s">
        <v>639</v>
      </c>
      <c r="O39" s="174"/>
      <c r="P39" s="24"/>
      <c r="T39" s="323">
        <v>44674</v>
      </c>
      <c r="U39" s="321">
        <v>62</v>
      </c>
    </row>
    <row r="40" spans="1:21" s="18" customFormat="1" ht="33.75" customHeight="1">
      <c r="A40" s="22"/>
      <c r="B40" s="353"/>
      <c r="C40" s="25"/>
      <c r="D40" s="345"/>
      <c r="E40" s="346"/>
      <c r="F40" s="174"/>
      <c r="G40" s="351"/>
      <c r="H40" s="21"/>
      <c r="I40" s="22">
        <v>5</v>
      </c>
      <c r="J40" s="23" t="s">
        <v>170</v>
      </c>
      <c r="K40" s="351" t="s">
        <v>639</v>
      </c>
      <c r="L40" s="25" t="s">
        <v>639</v>
      </c>
      <c r="M40" s="51" t="s">
        <v>639</v>
      </c>
      <c r="N40" s="51" t="s">
        <v>639</v>
      </c>
      <c r="O40" s="174"/>
      <c r="P40" s="24"/>
      <c r="T40" s="323">
        <v>44794</v>
      </c>
      <c r="U40" s="321">
        <v>61</v>
      </c>
    </row>
    <row r="41" spans="1:21" s="18" customFormat="1" ht="33.75" customHeight="1">
      <c r="A41" s="22"/>
      <c r="B41" s="353"/>
      <c r="C41" s="25"/>
      <c r="D41" s="345"/>
      <c r="E41" s="346"/>
      <c r="F41" s="174"/>
      <c r="G41" s="351"/>
      <c r="H41" s="21"/>
      <c r="I41" s="22">
        <v>6</v>
      </c>
      <c r="J41" s="23" t="s">
        <v>171</v>
      </c>
      <c r="K41" s="351" t="s">
        <v>639</v>
      </c>
      <c r="L41" s="25" t="s">
        <v>639</v>
      </c>
      <c r="M41" s="51" t="s">
        <v>639</v>
      </c>
      <c r="N41" s="51" t="s">
        <v>639</v>
      </c>
      <c r="O41" s="174"/>
      <c r="P41" s="24"/>
      <c r="T41" s="323">
        <v>44914</v>
      </c>
      <c r="U41" s="321">
        <v>60</v>
      </c>
    </row>
    <row r="42" spans="1:21" s="18" customFormat="1" ht="33.75" customHeight="1">
      <c r="A42" s="22"/>
      <c r="B42" s="353"/>
      <c r="C42" s="25"/>
      <c r="D42" s="345"/>
      <c r="E42" s="346"/>
      <c r="F42" s="174"/>
      <c r="G42" s="351"/>
      <c r="H42" s="21"/>
      <c r="I42" s="22">
        <v>7</v>
      </c>
      <c r="J42" s="23" t="s">
        <v>172</v>
      </c>
      <c r="K42" s="351" t="s">
        <v>639</v>
      </c>
      <c r="L42" s="25" t="s">
        <v>639</v>
      </c>
      <c r="M42" s="51" t="s">
        <v>639</v>
      </c>
      <c r="N42" s="51" t="s">
        <v>639</v>
      </c>
      <c r="O42" s="174"/>
      <c r="P42" s="24"/>
      <c r="T42" s="323">
        <v>45064</v>
      </c>
      <c r="U42" s="321">
        <v>59</v>
      </c>
    </row>
    <row r="43" spans="1:21" s="18" customFormat="1" ht="33.75" customHeight="1">
      <c r="A43" s="22"/>
      <c r="B43" s="353"/>
      <c r="C43" s="25"/>
      <c r="D43" s="345"/>
      <c r="E43" s="346"/>
      <c r="F43" s="174"/>
      <c r="G43" s="351"/>
      <c r="H43" s="21"/>
      <c r="I43" s="22">
        <v>8</v>
      </c>
      <c r="J43" s="23" t="s">
        <v>173</v>
      </c>
      <c r="K43" s="351" t="s">
        <v>639</v>
      </c>
      <c r="L43" s="25" t="s">
        <v>639</v>
      </c>
      <c r="M43" s="51" t="s">
        <v>639</v>
      </c>
      <c r="N43" s="51" t="s">
        <v>639</v>
      </c>
      <c r="O43" s="174"/>
      <c r="P43" s="24"/>
      <c r="T43" s="323">
        <v>45214</v>
      </c>
      <c r="U43" s="321">
        <v>58</v>
      </c>
    </row>
    <row r="44" spans="1:21" s="18" customFormat="1" ht="33.75" customHeight="1">
      <c r="A44" s="22"/>
      <c r="B44" s="353"/>
      <c r="C44" s="25"/>
      <c r="D44" s="345"/>
      <c r="E44" s="346"/>
      <c r="F44" s="174"/>
      <c r="G44" s="351"/>
      <c r="H44" s="21"/>
      <c r="I44" s="22">
        <v>9</v>
      </c>
      <c r="J44" s="23" t="s">
        <v>174</v>
      </c>
      <c r="K44" s="351" t="s">
        <v>639</v>
      </c>
      <c r="L44" s="25" t="s">
        <v>639</v>
      </c>
      <c r="M44" s="51" t="s">
        <v>639</v>
      </c>
      <c r="N44" s="51" t="s">
        <v>639</v>
      </c>
      <c r="O44" s="174"/>
      <c r="P44" s="24"/>
      <c r="T44" s="323">
        <v>45364</v>
      </c>
      <c r="U44" s="321">
        <v>57</v>
      </c>
    </row>
    <row r="45" spans="1:21" s="18" customFormat="1" ht="33.75" customHeight="1">
      <c r="A45" s="22"/>
      <c r="B45" s="353"/>
      <c r="C45" s="25"/>
      <c r="D45" s="345"/>
      <c r="E45" s="346"/>
      <c r="F45" s="174"/>
      <c r="G45" s="351"/>
      <c r="H45" s="21"/>
      <c r="I45" s="22">
        <v>10</v>
      </c>
      <c r="J45" s="23" t="s">
        <v>175</v>
      </c>
      <c r="K45" s="351" t="s">
        <v>639</v>
      </c>
      <c r="L45" s="25" t="s">
        <v>639</v>
      </c>
      <c r="M45" s="51" t="s">
        <v>639</v>
      </c>
      <c r="N45" s="51" t="s">
        <v>639</v>
      </c>
      <c r="O45" s="174"/>
      <c r="P45" s="24"/>
      <c r="T45" s="323">
        <v>45514</v>
      </c>
      <c r="U45" s="321">
        <v>56</v>
      </c>
    </row>
    <row r="46" spans="1:21" s="18" customFormat="1" ht="33.75" customHeight="1">
      <c r="A46" s="22"/>
      <c r="B46" s="353"/>
      <c r="C46" s="25"/>
      <c r="D46" s="345"/>
      <c r="E46" s="346"/>
      <c r="F46" s="174"/>
      <c r="G46" s="351"/>
      <c r="H46" s="21"/>
      <c r="I46" s="22">
        <v>11</v>
      </c>
      <c r="J46" s="23" t="s">
        <v>176</v>
      </c>
      <c r="K46" s="351" t="s">
        <v>639</v>
      </c>
      <c r="L46" s="25" t="s">
        <v>639</v>
      </c>
      <c r="M46" s="51" t="s">
        <v>639</v>
      </c>
      <c r="N46" s="51" t="s">
        <v>639</v>
      </c>
      <c r="O46" s="174"/>
      <c r="P46" s="24"/>
      <c r="T46" s="323">
        <v>45664</v>
      </c>
      <c r="U46" s="321">
        <v>55</v>
      </c>
    </row>
    <row r="47" spans="1:21" s="18" customFormat="1" ht="33.75" customHeight="1">
      <c r="A47" s="22"/>
      <c r="B47" s="353"/>
      <c r="C47" s="25"/>
      <c r="D47" s="345"/>
      <c r="E47" s="346"/>
      <c r="F47" s="174"/>
      <c r="G47" s="351"/>
      <c r="H47" s="21"/>
      <c r="I47" s="22">
        <v>12</v>
      </c>
      <c r="J47" s="23" t="s">
        <v>177</v>
      </c>
      <c r="K47" s="351" t="s">
        <v>639</v>
      </c>
      <c r="L47" s="25" t="s">
        <v>639</v>
      </c>
      <c r="M47" s="51" t="s">
        <v>639</v>
      </c>
      <c r="N47" s="51" t="s">
        <v>639</v>
      </c>
      <c r="O47" s="174"/>
      <c r="P47" s="24"/>
      <c r="T47" s="323">
        <v>45814</v>
      </c>
      <c r="U47" s="321">
        <v>54</v>
      </c>
    </row>
    <row r="48" spans="1:21" ht="7.5" customHeight="1">
      <c r="A48" s="36"/>
      <c r="B48" s="36"/>
      <c r="C48" s="37"/>
      <c r="D48" s="58"/>
      <c r="E48" s="38"/>
      <c r="F48" s="180"/>
      <c r="G48" s="40"/>
      <c r="I48" s="41"/>
      <c r="J48" s="42"/>
      <c r="K48" s="43"/>
      <c r="L48" s="44"/>
      <c r="M48" s="54"/>
      <c r="N48" s="54"/>
      <c r="O48" s="175"/>
      <c r="P48" s="43"/>
      <c r="T48" s="323">
        <v>52614</v>
      </c>
      <c r="U48" s="321">
        <v>39</v>
      </c>
    </row>
    <row r="49" spans="1:21" ht="14.25" customHeight="1">
      <c r="A49" s="30" t="s">
        <v>19</v>
      </c>
      <c r="B49" s="30"/>
      <c r="C49" s="30"/>
      <c r="D49" s="59"/>
      <c r="E49" s="52" t="s">
        <v>0</v>
      </c>
      <c r="F49" s="181" t="s">
        <v>1</v>
      </c>
      <c r="G49" s="27"/>
      <c r="H49" s="31" t="s">
        <v>2</v>
      </c>
      <c r="I49" s="31"/>
      <c r="J49" s="31"/>
      <c r="K49" s="31"/>
      <c r="M49" s="55" t="s">
        <v>3</v>
      </c>
      <c r="N49" s="56" t="s">
        <v>3</v>
      </c>
      <c r="O49" s="176" t="s">
        <v>3</v>
      </c>
      <c r="P49" s="30"/>
      <c r="Q49" s="32"/>
      <c r="T49" s="323">
        <v>52814</v>
      </c>
      <c r="U49" s="321">
        <v>38</v>
      </c>
    </row>
    <row r="50" spans="20:21" ht="12.75">
      <c r="T50" s="323">
        <v>53014</v>
      </c>
      <c r="U50" s="321">
        <v>37</v>
      </c>
    </row>
    <row r="51" spans="20:21" ht="12.75">
      <c r="T51" s="323">
        <v>53214</v>
      </c>
      <c r="U51" s="321">
        <v>36</v>
      </c>
    </row>
    <row r="52" spans="20:21" ht="12.75">
      <c r="T52" s="323">
        <v>53514</v>
      </c>
      <c r="U52" s="321">
        <v>35</v>
      </c>
    </row>
    <row r="53" spans="20:21" ht="12.75">
      <c r="T53" s="323">
        <v>53814</v>
      </c>
      <c r="U53" s="321">
        <v>34</v>
      </c>
    </row>
    <row r="54" spans="20:21" ht="12.75">
      <c r="T54" s="323">
        <v>54114</v>
      </c>
      <c r="U54" s="321">
        <v>33</v>
      </c>
    </row>
    <row r="55" spans="20:21" ht="12.75">
      <c r="T55" s="323">
        <v>54414</v>
      </c>
      <c r="U55" s="321">
        <v>32</v>
      </c>
    </row>
    <row r="56" spans="20:21" ht="12.75">
      <c r="T56" s="323">
        <v>54814</v>
      </c>
      <c r="U56" s="321">
        <v>31</v>
      </c>
    </row>
    <row r="57" spans="20:21" ht="12.75">
      <c r="T57" s="323">
        <v>55214</v>
      </c>
      <c r="U57" s="321">
        <v>30</v>
      </c>
    </row>
    <row r="58" spans="20:21" ht="12.75">
      <c r="T58" s="323">
        <v>55614</v>
      </c>
      <c r="U58" s="321">
        <v>29</v>
      </c>
    </row>
    <row r="59" spans="20:21" ht="12.75">
      <c r="T59" s="323">
        <v>60014</v>
      </c>
      <c r="U59" s="321">
        <v>28</v>
      </c>
    </row>
    <row r="60" spans="20:21" ht="12.75">
      <c r="T60" s="323">
        <v>60414</v>
      </c>
      <c r="U60" s="321">
        <v>27</v>
      </c>
    </row>
    <row r="61" spans="20:21" ht="12.75">
      <c r="T61" s="323">
        <v>60814</v>
      </c>
      <c r="U61" s="321">
        <v>26</v>
      </c>
    </row>
    <row r="62" spans="20:21" ht="12.75">
      <c r="T62" s="323">
        <v>61214</v>
      </c>
      <c r="U62" s="321">
        <v>25</v>
      </c>
    </row>
    <row r="63" spans="20:21" ht="12.75">
      <c r="T63" s="323">
        <v>61614</v>
      </c>
      <c r="U63" s="321">
        <v>24</v>
      </c>
    </row>
    <row r="64" spans="20:21" ht="12.75">
      <c r="T64" s="323">
        <v>62014</v>
      </c>
      <c r="U64" s="321">
        <v>23</v>
      </c>
    </row>
    <row r="65" spans="20:21" ht="12.75">
      <c r="T65" s="323">
        <v>62414</v>
      </c>
      <c r="U65" s="321">
        <v>22</v>
      </c>
    </row>
    <row r="66" spans="20:21" ht="12.75">
      <c r="T66" s="323">
        <v>62814</v>
      </c>
      <c r="U66" s="321">
        <v>21</v>
      </c>
    </row>
    <row r="67" spans="20:21" ht="12.75">
      <c r="T67" s="323">
        <v>63214</v>
      </c>
      <c r="U67" s="321">
        <v>20</v>
      </c>
    </row>
    <row r="68" spans="20:21" ht="12.75">
      <c r="T68" s="323">
        <v>63614</v>
      </c>
      <c r="U68" s="321">
        <v>19</v>
      </c>
    </row>
    <row r="69" spans="20:21" ht="12.75">
      <c r="T69" s="323">
        <v>64014</v>
      </c>
      <c r="U69" s="321">
        <v>18</v>
      </c>
    </row>
    <row r="70" spans="20:21" ht="12.75">
      <c r="T70" s="323">
        <v>64414</v>
      </c>
      <c r="U70" s="321">
        <v>17</v>
      </c>
    </row>
    <row r="71" spans="20:21" ht="12.75">
      <c r="T71" s="323">
        <v>64814</v>
      </c>
      <c r="U71" s="321">
        <v>16</v>
      </c>
    </row>
    <row r="72" spans="20:21" ht="12.75">
      <c r="T72" s="323">
        <v>65214</v>
      </c>
      <c r="U72" s="321">
        <v>15</v>
      </c>
    </row>
    <row r="73" spans="20:21" ht="12.75">
      <c r="T73" s="323">
        <v>65614</v>
      </c>
      <c r="U73" s="321">
        <v>14</v>
      </c>
    </row>
    <row r="74" spans="20:21" ht="12.75">
      <c r="T74" s="323">
        <v>70014</v>
      </c>
      <c r="U74" s="321">
        <v>13</v>
      </c>
    </row>
    <row r="75" spans="20:21" ht="12.75">
      <c r="T75" s="323">
        <v>70414</v>
      </c>
      <c r="U75" s="321">
        <v>12</v>
      </c>
    </row>
    <row r="76" spans="20:21" ht="12.75">
      <c r="T76" s="323">
        <v>70914</v>
      </c>
      <c r="U76" s="321">
        <v>11</v>
      </c>
    </row>
    <row r="77" spans="20:21" ht="12.75">
      <c r="T77" s="323">
        <v>71414</v>
      </c>
      <c r="U77" s="321">
        <v>10</v>
      </c>
    </row>
    <row r="78" spans="20:21" ht="12.75">
      <c r="T78" s="323">
        <v>71914</v>
      </c>
      <c r="U78" s="321">
        <v>9</v>
      </c>
    </row>
    <row r="79" spans="20:21" ht="12.75">
      <c r="T79" s="323">
        <v>72414</v>
      </c>
      <c r="U79" s="321">
        <v>8</v>
      </c>
    </row>
    <row r="80" spans="20:21" ht="12.75">
      <c r="T80" s="323">
        <v>72914</v>
      </c>
      <c r="U80" s="321">
        <v>7</v>
      </c>
    </row>
    <row r="81" spans="20:21" ht="12.75">
      <c r="T81" s="323">
        <v>73414</v>
      </c>
      <c r="U81" s="321">
        <v>6</v>
      </c>
    </row>
    <row r="82" spans="20:21" ht="12.75">
      <c r="T82" s="323">
        <v>73914</v>
      </c>
      <c r="U82" s="321">
        <v>5</v>
      </c>
    </row>
    <row r="83" spans="20:21" ht="12.75">
      <c r="T83" s="323">
        <v>74414</v>
      </c>
      <c r="U83" s="321">
        <v>4</v>
      </c>
    </row>
    <row r="84" spans="20:21" ht="12.75">
      <c r="T84" s="323">
        <v>74914</v>
      </c>
      <c r="U84" s="321">
        <v>3</v>
      </c>
    </row>
    <row r="85" spans="20:21" ht="12.75">
      <c r="T85" s="323">
        <v>75414</v>
      </c>
      <c r="U85" s="321">
        <v>2</v>
      </c>
    </row>
    <row r="86" spans="20:21" ht="12.75">
      <c r="T86" s="323">
        <v>80014</v>
      </c>
      <c r="U86" s="321">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U90"/>
  <sheetViews>
    <sheetView view="pageBreakPreview" zoomScale="80" zoomScaleSheetLayoutView="80" zoomScalePageLayoutView="0" workbookViewId="0" topLeftCell="A1">
      <selection activeCell="A3" sqref="A3:C3"/>
    </sheetView>
  </sheetViews>
  <sheetFormatPr defaultColWidth="9.140625" defaultRowHeight="12.75"/>
  <cols>
    <col min="1" max="1" width="4.8515625" style="27" customWidth="1"/>
    <col min="2" max="2" width="7.7109375" style="27" bestFit="1" customWidth="1"/>
    <col min="3" max="3" width="14.421875" style="20" customWidth="1"/>
    <col min="4" max="4" width="23.00390625" style="53" customWidth="1"/>
    <col min="5" max="5" width="30.8515625" style="53" customWidth="1"/>
    <col min="6" max="6" width="9.28125" style="20"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9.00390625" style="57" customWidth="1"/>
    <col min="14" max="14" width="30.57421875" style="57" customWidth="1"/>
    <col min="15" max="15" width="9.57421875" style="20" customWidth="1"/>
    <col min="16" max="16" width="7.7109375" style="20" customWidth="1"/>
    <col min="17" max="17" width="5.7109375" style="20" customWidth="1"/>
    <col min="18" max="19" width="9.140625" style="20" customWidth="1"/>
    <col min="20" max="20" width="9.140625" style="320" hidden="1" customWidth="1"/>
    <col min="21" max="21" width="9.140625" style="321" hidden="1" customWidth="1"/>
    <col min="22" max="16384" width="9.140625" style="20" customWidth="1"/>
  </cols>
  <sheetData>
    <row r="1" spans="1:21" s="9" customFormat="1" ht="53.25"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c r="T1" s="319">
        <v>1370</v>
      </c>
      <c r="U1" s="318">
        <v>100</v>
      </c>
    </row>
    <row r="2" spans="1:21" s="9" customFormat="1" ht="24.75" customHeight="1">
      <c r="A2" s="485" t="str">
        <f>'YARIŞMA BİLGİLERİ'!F19</f>
        <v>Kulüplerarası Gençler Atletizm Ligi Final Yarışmaları</v>
      </c>
      <c r="B2" s="485"/>
      <c r="C2" s="485"/>
      <c r="D2" s="485"/>
      <c r="E2" s="485"/>
      <c r="F2" s="485"/>
      <c r="G2" s="485"/>
      <c r="H2" s="485"/>
      <c r="I2" s="485"/>
      <c r="J2" s="485"/>
      <c r="K2" s="485"/>
      <c r="L2" s="485"/>
      <c r="M2" s="485"/>
      <c r="N2" s="485"/>
      <c r="O2" s="485"/>
      <c r="P2" s="485"/>
      <c r="T2" s="319">
        <v>1374</v>
      </c>
      <c r="U2" s="318">
        <v>99</v>
      </c>
    </row>
    <row r="3" spans="1:21" s="11" customFormat="1" ht="21.75" customHeight="1">
      <c r="A3" s="486" t="s">
        <v>77</v>
      </c>
      <c r="B3" s="486"/>
      <c r="C3" s="486"/>
      <c r="D3" s="487" t="s">
        <v>178</v>
      </c>
      <c r="E3" s="487"/>
      <c r="F3" s="488"/>
      <c r="G3" s="488"/>
      <c r="H3" s="10"/>
      <c r="I3" s="498"/>
      <c r="J3" s="498"/>
      <c r="K3" s="498"/>
      <c r="L3" s="498"/>
      <c r="M3" s="255" t="s">
        <v>364</v>
      </c>
      <c r="N3" s="496" t="s">
        <v>448</v>
      </c>
      <c r="O3" s="496"/>
      <c r="P3" s="496"/>
      <c r="T3" s="319">
        <v>1378</v>
      </c>
      <c r="U3" s="318">
        <v>98</v>
      </c>
    </row>
    <row r="4" spans="1:21" s="11" customFormat="1" ht="17.25" customHeight="1">
      <c r="A4" s="491" t="s">
        <v>67</v>
      </c>
      <c r="B4" s="491"/>
      <c r="C4" s="491"/>
      <c r="D4" s="492" t="s">
        <v>488</v>
      </c>
      <c r="E4" s="492"/>
      <c r="F4" s="33"/>
      <c r="G4" s="33"/>
      <c r="H4" s="33"/>
      <c r="I4" s="33"/>
      <c r="J4" s="33"/>
      <c r="K4" s="33"/>
      <c r="L4" s="34"/>
      <c r="M4" s="84" t="s">
        <v>75</v>
      </c>
      <c r="N4" s="497" t="s">
        <v>471</v>
      </c>
      <c r="O4" s="497"/>
      <c r="P4" s="497"/>
      <c r="T4" s="319">
        <v>1382</v>
      </c>
      <c r="U4" s="318">
        <v>97</v>
      </c>
    </row>
    <row r="5" spans="1:21" s="9" customFormat="1" ht="19.5" customHeight="1">
      <c r="A5" s="12"/>
      <c r="B5" s="12"/>
      <c r="C5" s="13"/>
      <c r="D5" s="14"/>
      <c r="E5" s="15"/>
      <c r="F5" s="15"/>
      <c r="G5" s="15"/>
      <c r="H5" s="15"/>
      <c r="I5" s="12"/>
      <c r="J5" s="12"/>
      <c r="K5" s="12"/>
      <c r="L5" s="16"/>
      <c r="M5" s="17"/>
      <c r="N5" s="495">
        <v>41506.802501736114</v>
      </c>
      <c r="O5" s="495"/>
      <c r="P5" s="495"/>
      <c r="T5" s="319">
        <v>1386</v>
      </c>
      <c r="U5" s="318">
        <v>96</v>
      </c>
    </row>
    <row r="6" spans="1:21" s="18" customFormat="1" ht="24.75" customHeight="1">
      <c r="A6" s="493" t="s">
        <v>12</v>
      </c>
      <c r="B6" s="499" t="s">
        <v>62</v>
      </c>
      <c r="C6" s="501" t="s">
        <v>74</v>
      </c>
      <c r="D6" s="494" t="s">
        <v>14</v>
      </c>
      <c r="E6" s="494" t="s">
        <v>444</v>
      </c>
      <c r="F6" s="494" t="s">
        <v>15</v>
      </c>
      <c r="G6" s="489" t="s">
        <v>140</v>
      </c>
      <c r="I6" s="338" t="s">
        <v>16</v>
      </c>
      <c r="J6" s="339"/>
      <c r="K6" s="339"/>
      <c r="L6" s="339"/>
      <c r="M6" s="342" t="s">
        <v>356</v>
      </c>
      <c r="N6" s="343" t="s">
        <v>626</v>
      </c>
      <c r="O6" s="339"/>
      <c r="P6" s="340"/>
      <c r="T6" s="320">
        <v>1390</v>
      </c>
      <c r="U6" s="321">
        <v>95</v>
      </c>
    </row>
    <row r="7" spans="1:21" ht="26.25" customHeight="1">
      <c r="A7" s="493"/>
      <c r="B7" s="500"/>
      <c r="C7" s="501"/>
      <c r="D7" s="494"/>
      <c r="E7" s="494"/>
      <c r="F7" s="494"/>
      <c r="G7" s="490"/>
      <c r="H7" s="19"/>
      <c r="I7" s="50" t="s">
        <v>12</v>
      </c>
      <c r="J7" s="47" t="s">
        <v>63</v>
      </c>
      <c r="K7" s="47" t="s">
        <v>62</v>
      </c>
      <c r="L7" s="48" t="s">
        <v>13</v>
      </c>
      <c r="M7" s="49" t="s">
        <v>14</v>
      </c>
      <c r="N7" s="49" t="s">
        <v>444</v>
      </c>
      <c r="O7" s="47" t="s">
        <v>15</v>
      </c>
      <c r="P7" s="47" t="s">
        <v>27</v>
      </c>
      <c r="T7" s="320">
        <v>1394</v>
      </c>
      <c r="U7" s="321">
        <v>94</v>
      </c>
    </row>
    <row r="8" spans="1:21" s="18" customFormat="1" ht="42.75" customHeight="1">
      <c r="A8" s="74">
        <v>1</v>
      </c>
      <c r="B8" s="406">
        <v>70</v>
      </c>
      <c r="C8" s="129">
        <v>34911</v>
      </c>
      <c r="D8" s="407" t="s">
        <v>573</v>
      </c>
      <c r="E8" s="171" t="s">
        <v>574</v>
      </c>
      <c r="F8" s="130">
        <v>1442</v>
      </c>
      <c r="G8" s="349">
        <v>8</v>
      </c>
      <c r="H8" s="21"/>
      <c r="I8" s="22">
        <v>1</v>
      </c>
      <c r="J8" s="23" t="s">
        <v>179</v>
      </c>
      <c r="K8" s="349">
        <v>89</v>
      </c>
      <c r="L8" s="129">
        <v>34335</v>
      </c>
      <c r="M8" s="219" t="s">
        <v>599</v>
      </c>
      <c r="N8" s="219" t="s">
        <v>499</v>
      </c>
      <c r="O8" s="26"/>
      <c r="P8" s="24"/>
      <c r="T8" s="320">
        <v>1398</v>
      </c>
      <c r="U8" s="321">
        <v>93</v>
      </c>
    </row>
    <row r="9" spans="1:21" s="18" customFormat="1" ht="42.75" customHeight="1">
      <c r="A9" s="74">
        <v>2</v>
      </c>
      <c r="B9" s="406">
        <v>28</v>
      </c>
      <c r="C9" s="129">
        <v>35431</v>
      </c>
      <c r="D9" s="407" t="s">
        <v>527</v>
      </c>
      <c r="E9" s="171" t="s">
        <v>491</v>
      </c>
      <c r="F9" s="130">
        <v>1485</v>
      </c>
      <c r="G9" s="349">
        <v>7</v>
      </c>
      <c r="H9" s="21"/>
      <c r="I9" s="22">
        <v>2</v>
      </c>
      <c r="J9" s="23" t="s">
        <v>180</v>
      </c>
      <c r="K9" s="349">
        <v>70</v>
      </c>
      <c r="L9" s="129">
        <v>34911</v>
      </c>
      <c r="M9" s="219" t="s">
        <v>573</v>
      </c>
      <c r="N9" s="219" t="s">
        <v>574</v>
      </c>
      <c r="O9" s="26"/>
      <c r="P9" s="24"/>
      <c r="T9" s="320">
        <v>1402</v>
      </c>
      <c r="U9" s="321">
        <v>92</v>
      </c>
    </row>
    <row r="10" spans="1:21" s="18" customFormat="1" ht="42.75" customHeight="1">
      <c r="A10" s="74">
        <v>3</v>
      </c>
      <c r="B10" s="406">
        <v>5</v>
      </c>
      <c r="C10" s="129">
        <v>35065</v>
      </c>
      <c r="D10" s="407" t="s">
        <v>505</v>
      </c>
      <c r="E10" s="171" t="s">
        <v>445</v>
      </c>
      <c r="F10" s="130">
        <v>1545</v>
      </c>
      <c r="G10" s="349">
        <v>6</v>
      </c>
      <c r="H10" s="21"/>
      <c r="I10" s="22">
        <v>3</v>
      </c>
      <c r="J10" s="23" t="s">
        <v>181</v>
      </c>
      <c r="K10" s="349">
        <v>41</v>
      </c>
      <c r="L10" s="129">
        <v>35458</v>
      </c>
      <c r="M10" s="219" t="s">
        <v>543</v>
      </c>
      <c r="N10" s="219" t="s">
        <v>493</v>
      </c>
      <c r="O10" s="26"/>
      <c r="P10" s="24"/>
      <c r="T10" s="320">
        <v>1406</v>
      </c>
      <c r="U10" s="321">
        <v>91</v>
      </c>
    </row>
    <row r="11" spans="1:21" s="18" customFormat="1" ht="42.75" customHeight="1">
      <c r="A11" s="74">
        <v>4</v>
      </c>
      <c r="B11" s="406">
        <v>51</v>
      </c>
      <c r="C11" s="129">
        <v>35360</v>
      </c>
      <c r="D11" s="407" t="s">
        <v>557</v>
      </c>
      <c r="E11" s="171" t="s">
        <v>495</v>
      </c>
      <c r="F11" s="130">
        <v>1582</v>
      </c>
      <c r="G11" s="349">
        <v>5</v>
      </c>
      <c r="H11" s="21"/>
      <c r="I11" s="22">
        <v>4</v>
      </c>
      <c r="J11" s="23" t="s">
        <v>182</v>
      </c>
      <c r="K11" s="349">
        <v>5</v>
      </c>
      <c r="L11" s="129">
        <v>35065</v>
      </c>
      <c r="M11" s="219" t="s">
        <v>505</v>
      </c>
      <c r="N11" s="219" t="s">
        <v>445</v>
      </c>
      <c r="O11" s="26"/>
      <c r="P11" s="24"/>
      <c r="T11" s="320">
        <v>1410</v>
      </c>
      <c r="U11" s="321">
        <v>90</v>
      </c>
    </row>
    <row r="12" spans="1:21" s="18" customFormat="1" ht="42.75" customHeight="1">
      <c r="A12" s="74">
        <v>5</v>
      </c>
      <c r="B12" s="406">
        <v>41</v>
      </c>
      <c r="C12" s="129">
        <v>35458</v>
      </c>
      <c r="D12" s="407" t="s">
        <v>543</v>
      </c>
      <c r="E12" s="171" t="s">
        <v>493</v>
      </c>
      <c r="F12" s="130">
        <v>1654</v>
      </c>
      <c r="G12" s="349">
        <v>4</v>
      </c>
      <c r="H12" s="21"/>
      <c r="I12" s="22">
        <v>5</v>
      </c>
      <c r="J12" s="23" t="s">
        <v>183</v>
      </c>
      <c r="K12" s="349">
        <v>28</v>
      </c>
      <c r="L12" s="129">
        <v>35431</v>
      </c>
      <c r="M12" s="219" t="s">
        <v>527</v>
      </c>
      <c r="N12" s="219" t="s">
        <v>491</v>
      </c>
      <c r="O12" s="26"/>
      <c r="P12" s="24"/>
      <c r="T12" s="320">
        <v>1414</v>
      </c>
      <c r="U12" s="321">
        <v>89</v>
      </c>
    </row>
    <row r="13" spans="1:21" s="18" customFormat="1" ht="42.75" customHeight="1">
      <c r="A13" s="74">
        <v>6</v>
      </c>
      <c r="B13" s="406">
        <v>74</v>
      </c>
      <c r="C13" s="129">
        <v>34774</v>
      </c>
      <c r="D13" s="407" t="s">
        <v>586</v>
      </c>
      <c r="E13" s="171" t="s">
        <v>587</v>
      </c>
      <c r="F13" s="130">
        <v>1871</v>
      </c>
      <c r="G13" s="349">
        <v>3</v>
      </c>
      <c r="H13" s="21"/>
      <c r="I13" s="22">
        <v>6</v>
      </c>
      <c r="J13" s="23" t="s">
        <v>184</v>
      </c>
      <c r="K13" s="349">
        <v>51</v>
      </c>
      <c r="L13" s="129">
        <v>35360</v>
      </c>
      <c r="M13" s="219" t="s">
        <v>557</v>
      </c>
      <c r="N13" s="219" t="s">
        <v>495</v>
      </c>
      <c r="O13" s="26"/>
      <c r="P13" s="24"/>
      <c r="T13" s="320">
        <v>1418</v>
      </c>
      <c r="U13" s="321">
        <v>88</v>
      </c>
    </row>
    <row r="14" spans="1:21" s="18" customFormat="1" ht="42.75" customHeight="1">
      <c r="A14" s="74">
        <v>7</v>
      </c>
      <c r="B14" s="406">
        <v>89</v>
      </c>
      <c r="C14" s="129">
        <v>34335</v>
      </c>
      <c r="D14" s="407" t="s">
        <v>599</v>
      </c>
      <c r="E14" s="171" t="s">
        <v>499</v>
      </c>
      <c r="F14" s="130">
        <v>1914</v>
      </c>
      <c r="G14" s="349">
        <v>2</v>
      </c>
      <c r="H14" s="21"/>
      <c r="I14" s="22">
        <v>7</v>
      </c>
      <c r="J14" s="23" t="s">
        <v>185</v>
      </c>
      <c r="K14" s="349">
        <v>74</v>
      </c>
      <c r="L14" s="129">
        <v>34774</v>
      </c>
      <c r="M14" s="219" t="s">
        <v>586</v>
      </c>
      <c r="N14" s="219" t="s">
        <v>587</v>
      </c>
      <c r="O14" s="26"/>
      <c r="P14" s="24"/>
      <c r="T14" s="320">
        <v>1422</v>
      </c>
      <c r="U14" s="321">
        <v>87</v>
      </c>
    </row>
    <row r="15" spans="1:21" s="18" customFormat="1" ht="42.75" customHeight="1">
      <c r="A15" s="74">
        <v>8</v>
      </c>
      <c r="B15" s="406">
        <v>104</v>
      </c>
      <c r="C15" s="129">
        <v>34919</v>
      </c>
      <c r="D15" s="407" t="s">
        <v>610</v>
      </c>
      <c r="E15" s="171" t="s">
        <v>500</v>
      </c>
      <c r="F15" s="130">
        <v>2171</v>
      </c>
      <c r="G15" s="349">
        <v>1</v>
      </c>
      <c r="H15" s="21"/>
      <c r="I15" s="22">
        <v>8</v>
      </c>
      <c r="J15" s="23" t="s">
        <v>186</v>
      </c>
      <c r="K15" s="349">
        <v>104</v>
      </c>
      <c r="L15" s="129">
        <v>34919</v>
      </c>
      <c r="M15" s="219" t="s">
        <v>610</v>
      </c>
      <c r="N15" s="219" t="s">
        <v>500</v>
      </c>
      <c r="O15" s="26"/>
      <c r="P15" s="24"/>
      <c r="T15" s="320">
        <v>1426</v>
      </c>
      <c r="U15" s="321">
        <v>86</v>
      </c>
    </row>
    <row r="16" spans="1:21" s="18" customFormat="1" ht="42.75" customHeight="1">
      <c r="A16" s="22"/>
      <c r="B16" s="353"/>
      <c r="C16" s="25"/>
      <c r="D16" s="345"/>
      <c r="E16" s="346"/>
      <c r="F16" s="26"/>
      <c r="G16" s="351"/>
      <c r="H16" s="21"/>
      <c r="I16" s="338" t="s">
        <v>17</v>
      </c>
      <c r="J16" s="339"/>
      <c r="K16" s="339"/>
      <c r="L16" s="339"/>
      <c r="M16" s="342" t="s">
        <v>356</v>
      </c>
      <c r="N16" s="343"/>
      <c r="O16" s="339"/>
      <c r="P16" s="340"/>
      <c r="T16" s="320">
        <v>1430</v>
      </c>
      <c r="U16" s="321">
        <v>85</v>
      </c>
    </row>
    <row r="17" spans="1:21" s="18" customFormat="1" ht="42.75" customHeight="1">
      <c r="A17" s="22"/>
      <c r="B17" s="353"/>
      <c r="C17" s="25"/>
      <c r="D17" s="345"/>
      <c r="E17" s="346"/>
      <c r="F17" s="26"/>
      <c r="G17" s="351"/>
      <c r="H17" s="21"/>
      <c r="I17" s="50" t="s">
        <v>12</v>
      </c>
      <c r="J17" s="47" t="s">
        <v>63</v>
      </c>
      <c r="K17" s="47" t="s">
        <v>62</v>
      </c>
      <c r="L17" s="48" t="s">
        <v>13</v>
      </c>
      <c r="M17" s="49" t="s">
        <v>14</v>
      </c>
      <c r="N17" s="49" t="s">
        <v>444</v>
      </c>
      <c r="O17" s="47" t="s">
        <v>15</v>
      </c>
      <c r="P17" s="47" t="s">
        <v>27</v>
      </c>
      <c r="T17" s="320">
        <v>1435</v>
      </c>
      <c r="U17" s="321">
        <v>84</v>
      </c>
    </row>
    <row r="18" spans="1:21" s="18" customFormat="1" ht="42.75" customHeight="1">
      <c r="A18" s="22"/>
      <c r="B18" s="353"/>
      <c r="C18" s="25"/>
      <c r="D18" s="345"/>
      <c r="E18" s="346"/>
      <c r="F18" s="26"/>
      <c r="G18" s="351"/>
      <c r="H18" s="21"/>
      <c r="I18" s="22">
        <v>1</v>
      </c>
      <c r="J18" s="23" t="s">
        <v>187</v>
      </c>
      <c r="K18" s="351" t="s">
        <v>639</v>
      </c>
      <c r="L18" s="25" t="s">
        <v>639</v>
      </c>
      <c r="M18" s="51" t="s">
        <v>639</v>
      </c>
      <c r="N18" s="51" t="s">
        <v>639</v>
      </c>
      <c r="O18" s="26"/>
      <c r="P18" s="24"/>
      <c r="T18" s="320">
        <v>1440</v>
      </c>
      <c r="U18" s="321">
        <v>83</v>
      </c>
    </row>
    <row r="19" spans="1:21" s="18" customFormat="1" ht="42.75" customHeight="1">
      <c r="A19" s="22"/>
      <c r="B19" s="353"/>
      <c r="C19" s="25"/>
      <c r="D19" s="345"/>
      <c r="E19" s="346"/>
      <c r="F19" s="26"/>
      <c r="G19" s="351"/>
      <c r="H19" s="21"/>
      <c r="I19" s="22">
        <v>2</v>
      </c>
      <c r="J19" s="23" t="s">
        <v>188</v>
      </c>
      <c r="K19" s="351" t="s">
        <v>639</v>
      </c>
      <c r="L19" s="25" t="s">
        <v>639</v>
      </c>
      <c r="M19" s="51" t="s">
        <v>639</v>
      </c>
      <c r="N19" s="51" t="s">
        <v>639</v>
      </c>
      <c r="O19" s="26"/>
      <c r="P19" s="24"/>
      <c r="T19" s="320">
        <v>1445</v>
      </c>
      <c r="U19" s="321">
        <v>82</v>
      </c>
    </row>
    <row r="20" spans="1:21" s="18" customFormat="1" ht="42.75" customHeight="1">
      <c r="A20" s="22"/>
      <c r="B20" s="353"/>
      <c r="C20" s="25"/>
      <c r="D20" s="345"/>
      <c r="E20" s="346"/>
      <c r="F20" s="26"/>
      <c r="G20" s="351"/>
      <c r="H20" s="21"/>
      <c r="I20" s="22">
        <v>3</v>
      </c>
      <c r="J20" s="23" t="s">
        <v>189</v>
      </c>
      <c r="K20" s="351" t="s">
        <v>639</v>
      </c>
      <c r="L20" s="25" t="s">
        <v>639</v>
      </c>
      <c r="M20" s="51" t="s">
        <v>639</v>
      </c>
      <c r="N20" s="51" t="s">
        <v>639</v>
      </c>
      <c r="O20" s="26"/>
      <c r="P20" s="24"/>
      <c r="T20" s="320">
        <v>1450</v>
      </c>
      <c r="U20" s="321">
        <v>81</v>
      </c>
    </row>
    <row r="21" spans="1:21" s="18" customFormat="1" ht="42.75" customHeight="1">
      <c r="A21" s="22"/>
      <c r="B21" s="353"/>
      <c r="C21" s="25"/>
      <c r="D21" s="345"/>
      <c r="E21" s="346"/>
      <c r="F21" s="26"/>
      <c r="G21" s="351"/>
      <c r="H21" s="21"/>
      <c r="I21" s="22">
        <v>4</v>
      </c>
      <c r="J21" s="23" t="s">
        <v>190</v>
      </c>
      <c r="K21" s="351" t="s">
        <v>639</v>
      </c>
      <c r="L21" s="25" t="s">
        <v>639</v>
      </c>
      <c r="M21" s="51" t="s">
        <v>639</v>
      </c>
      <c r="N21" s="51" t="s">
        <v>639</v>
      </c>
      <c r="O21" s="26"/>
      <c r="P21" s="24"/>
      <c r="T21" s="320">
        <v>1455</v>
      </c>
      <c r="U21" s="321">
        <v>80</v>
      </c>
    </row>
    <row r="22" spans="1:21" s="18" customFormat="1" ht="42.75" customHeight="1">
      <c r="A22" s="22"/>
      <c r="B22" s="353"/>
      <c r="C22" s="25"/>
      <c r="D22" s="345"/>
      <c r="E22" s="346"/>
      <c r="F22" s="26"/>
      <c r="G22" s="351"/>
      <c r="H22" s="21"/>
      <c r="I22" s="22">
        <v>5</v>
      </c>
      <c r="J22" s="23" t="s">
        <v>191</v>
      </c>
      <c r="K22" s="351" t="s">
        <v>639</v>
      </c>
      <c r="L22" s="25" t="s">
        <v>639</v>
      </c>
      <c r="M22" s="51" t="s">
        <v>639</v>
      </c>
      <c r="N22" s="51" t="s">
        <v>639</v>
      </c>
      <c r="O22" s="26"/>
      <c r="P22" s="24"/>
      <c r="T22" s="320">
        <v>1460</v>
      </c>
      <c r="U22" s="321">
        <v>79</v>
      </c>
    </row>
    <row r="23" spans="1:21" s="18" customFormat="1" ht="42.75" customHeight="1">
      <c r="A23" s="22"/>
      <c r="B23" s="353"/>
      <c r="C23" s="25"/>
      <c r="D23" s="345"/>
      <c r="E23" s="346"/>
      <c r="F23" s="26"/>
      <c r="G23" s="351"/>
      <c r="H23" s="21"/>
      <c r="I23" s="22">
        <v>6</v>
      </c>
      <c r="J23" s="23" t="s">
        <v>192</v>
      </c>
      <c r="K23" s="351" t="s">
        <v>639</v>
      </c>
      <c r="L23" s="25" t="s">
        <v>639</v>
      </c>
      <c r="M23" s="51" t="s">
        <v>639</v>
      </c>
      <c r="N23" s="51" t="s">
        <v>639</v>
      </c>
      <c r="O23" s="26"/>
      <c r="P23" s="24"/>
      <c r="T23" s="320">
        <v>1465</v>
      </c>
      <c r="U23" s="321">
        <v>78</v>
      </c>
    </row>
    <row r="24" spans="1:21" s="18" customFormat="1" ht="42.75" customHeight="1">
      <c r="A24" s="22"/>
      <c r="B24" s="353"/>
      <c r="C24" s="25"/>
      <c r="D24" s="345"/>
      <c r="E24" s="346"/>
      <c r="F24" s="26"/>
      <c r="G24" s="351"/>
      <c r="H24" s="21"/>
      <c r="I24" s="22">
        <v>7</v>
      </c>
      <c r="J24" s="23" t="s">
        <v>193</v>
      </c>
      <c r="K24" s="351" t="s">
        <v>639</v>
      </c>
      <c r="L24" s="25" t="s">
        <v>639</v>
      </c>
      <c r="M24" s="51" t="s">
        <v>639</v>
      </c>
      <c r="N24" s="51" t="s">
        <v>639</v>
      </c>
      <c r="O24" s="26"/>
      <c r="P24" s="24"/>
      <c r="T24" s="320">
        <v>1470</v>
      </c>
      <c r="U24" s="321">
        <v>77</v>
      </c>
    </row>
    <row r="25" spans="1:21" s="18" customFormat="1" ht="42.75" customHeight="1">
      <c r="A25" s="22"/>
      <c r="B25" s="353"/>
      <c r="C25" s="25"/>
      <c r="D25" s="345"/>
      <c r="E25" s="346"/>
      <c r="F25" s="26"/>
      <c r="G25" s="351"/>
      <c r="H25" s="21"/>
      <c r="I25" s="22">
        <v>8</v>
      </c>
      <c r="J25" s="23" t="s">
        <v>194</v>
      </c>
      <c r="K25" s="351" t="s">
        <v>639</v>
      </c>
      <c r="L25" s="25" t="s">
        <v>639</v>
      </c>
      <c r="M25" s="51" t="s">
        <v>639</v>
      </c>
      <c r="N25" s="51" t="s">
        <v>639</v>
      </c>
      <c r="O25" s="26"/>
      <c r="P25" s="24"/>
      <c r="T25" s="320">
        <v>1475</v>
      </c>
      <c r="U25" s="321">
        <v>76</v>
      </c>
    </row>
    <row r="26" spans="1:21" s="18" customFormat="1" ht="42.75" customHeight="1">
      <c r="A26" s="22"/>
      <c r="B26" s="353"/>
      <c r="C26" s="25"/>
      <c r="D26" s="345"/>
      <c r="E26" s="346"/>
      <c r="F26" s="26"/>
      <c r="G26" s="351"/>
      <c r="H26" s="21"/>
      <c r="I26" s="338" t="s">
        <v>18</v>
      </c>
      <c r="J26" s="339"/>
      <c r="K26" s="339"/>
      <c r="L26" s="339"/>
      <c r="M26" s="342" t="s">
        <v>356</v>
      </c>
      <c r="N26" s="343"/>
      <c r="O26" s="339"/>
      <c r="P26" s="340"/>
      <c r="T26" s="320">
        <v>1480</v>
      </c>
      <c r="U26" s="321">
        <v>75</v>
      </c>
    </row>
    <row r="27" spans="1:21" s="18" customFormat="1" ht="42.75" customHeight="1">
      <c r="A27" s="22"/>
      <c r="B27" s="353"/>
      <c r="C27" s="25"/>
      <c r="D27" s="345"/>
      <c r="E27" s="346"/>
      <c r="F27" s="26"/>
      <c r="G27" s="351"/>
      <c r="H27" s="21"/>
      <c r="I27" s="50" t="s">
        <v>12</v>
      </c>
      <c r="J27" s="47" t="s">
        <v>63</v>
      </c>
      <c r="K27" s="47" t="s">
        <v>62</v>
      </c>
      <c r="L27" s="48" t="s">
        <v>13</v>
      </c>
      <c r="M27" s="49" t="s">
        <v>14</v>
      </c>
      <c r="N27" s="49" t="s">
        <v>444</v>
      </c>
      <c r="O27" s="47" t="s">
        <v>15</v>
      </c>
      <c r="P27" s="47" t="s">
        <v>27</v>
      </c>
      <c r="T27" s="320">
        <v>1485</v>
      </c>
      <c r="U27" s="321">
        <v>74</v>
      </c>
    </row>
    <row r="28" spans="1:21" s="18" customFormat="1" ht="42.75" customHeight="1">
      <c r="A28" s="22"/>
      <c r="B28" s="353"/>
      <c r="C28" s="25"/>
      <c r="D28" s="345"/>
      <c r="E28" s="346"/>
      <c r="F28" s="26"/>
      <c r="G28" s="351"/>
      <c r="H28" s="21"/>
      <c r="I28" s="22">
        <v>1</v>
      </c>
      <c r="J28" s="23" t="s">
        <v>195</v>
      </c>
      <c r="K28" s="351" t="s">
        <v>639</v>
      </c>
      <c r="L28" s="25" t="s">
        <v>639</v>
      </c>
      <c r="M28" s="51" t="s">
        <v>639</v>
      </c>
      <c r="N28" s="51" t="s">
        <v>639</v>
      </c>
      <c r="O28" s="26"/>
      <c r="P28" s="24"/>
      <c r="T28" s="320">
        <v>1490</v>
      </c>
      <c r="U28" s="321">
        <v>73</v>
      </c>
    </row>
    <row r="29" spans="1:21" s="18" customFormat="1" ht="42.75" customHeight="1">
      <c r="A29" s="22"/>
      <c r="B29" s="353"/>
      <c r="C29" s="25"/>
      <c r="D29" s="345"/>
      <c r="E29" s="346"/>
      <c r="F29" s="26"/>
      <c r="G29" s="351"/>
      <c r="H29" s="21"/>
      <c r="I29" s="22">
        <v>2</v>
      </c>
      <c r="J29" s="23" t="s">
        <v>196</v>
      </c>
      <c r="K29" s="351" t="s">
        <v>639</v>
      </c>
      <c r="L29" s="25" t="s">
        <v>639</v>
      </c>
      <c r="M29" s="51" t="s">
        <v>639</v>
      </c>
      <c r="N29" s="51" t="s">
        <v>639</v>
      </c>
      <c r="O29" s="26"/>
      <c r="P29" s="24"/>
      <c r="T29" s="320">
        <v>1495</v>
      </c>
      <c r="U29" s="321">
        <v>72</v>
      </c>
    </row>
    <row r="30" spans="1:21" s="18" customFormat="1" ht="42.75" customHeight="1">
      <c r="A30" s="22"/>
      <c r="B30" s="353"/>
      <c r="C30" s="25"/>
      <c r="D30" s="345"/>
      <c r="E30" s="346"/>
      <c r="F30" s="26"/>
      <c r="G30" s="351"/>
      <c r="H30" s="21"/>
      <c r="I30" s="22">
        <v>3</v>
      </c>
      <c r="J30" s="23" t="s">
        <v>197</v>
      </c>
      <c r="K30" s="351" t="s">
        <v>639</v>
      </c>
      <c r="L30" s="25" t="s">
        <v>639</v>
      </c>
      <c r="M30" s="51" t="s">
        <v>639</v>
      </c>
      <c r="N30" s="51" t="s">
        <v>639</v>
      </c>
      <c r="O30" s="26"/>
      <c r="P30" s="24"/>
      <c r="T30" s="320">
        <v>1500</v>
      </c>
      <c r="U30" s="321">
        <v>71</v>
      </c>
    </row>
    <row r="31" spans="1:21" s="18" customFormat="1" ht="42.75" customHeight="1">
      <c r="A31" s="22"/>
      <c r="B31" s="353"/>
      <c r="C31" s="25"/>
      <c r="D31" s="345"/>
      <c r="E31" s="346"/>
      <c r="F31" s="26"/>
      <c r="G31" s="351"/>
      <c r="H31" s="21"/>
      <c r="I31" s="22">
        <v>4</v>
      </c>
      <c r="J31" s="23" t="s">
        <v>198</v>
      </c>
      <c r="K31" s="351" t="s">
        <v>639</v>
      </c>
      <c r="L31" s="25" t="s">
        <v>639</v>
      </c>
      <c r="M31" s="51" t="s">
        <v>639</v>
      </c>
      <c r="N31" s="51" t="s">
        <v>639</v>
      </c>
      <c r="O31" s="26"/>
      <c r="P31" s="24"/>
      <c r="T31" s="320">
        <v>1505</v>
      </c>
      <c r="U31" s="321">
        <v>70</v>
      </c>
    </row>
    <row r="32" spans="1:21" s="18" customFormat="1" ht="42.75" customHeight="1">
      <c r="A32" s="22"/>
      <c r="B32" s="353"/>
      <c r="C32" s="25"/>
      <c r="D32" s="345"/>
      <c r="E32" s="346"/>
      <c r="F32" s="26"/>
      <c r="G32" s="351"/>
      <c r="H32" s="21"/>
      <c r="I32" s="22">
        <v>5</v>
      </c>
      <c r="J32" s="23" t="s">
        <v>199</v>
      </c>
      <c r="K32" s="351" t="s">
        <v>639</v>
      </c>
      <c r="L32" s="25" t="s">
        <v>639</v>
      </c>
      <c r="M32" s="51" t="s">
        <v>639</v>
      </c>
      <c r="N32" s="51" t="s">
        <v>639</v>
      </c>
      <c r="O32" s="26"/>
      <c r="P32" s="24"/>
      <c r="T32" s="320">
        <v>1510</v>
      </c>
      <c r="U32" s="321">
        <v>69</v>
      </c>
    </row>
    <row r="33" spans="1:21" s="18" customFormat="1" ht="42.75" customHeight="1">
      <c r="A33" s="22"/>
      <c r="B33" s="353"/>
      <c r="C33" s="25"/>
      <c r="D33" s="345"/>
      <c r="E33" s="346"/>
      <c r="F33" s="26"/>
      <c r="G33" s="351"/>
      <c r="H33" s="21"/>
      <c r="I33" s="22">
        <v>6</v>
      </c>
      <c r="J33" s="23" t="s">
        <v>200</v>
      </c>
      <c r="K33" s="351" t="s">
        <v>639</v>
      </c>
      <c r="L33" s="25" t="s">
        <v>639</v>
      </c>
      <c r="M33" s="51" t="s">
        <v>639</v>
      </c>
      <c r="N33" s="51" t="s">
        <v>639</v>
      </c>
      <c r="O33" s="26"/>
      <c r="P33" s="24"/>
      <c r="T33" s="320">
        <v>1515</v>
      </c>
      <c r="U33" s="321">
        <v>68</v>
      </c>
    </row>
    <row r="34" spans="1:21" s="18" customFormat="1" ht="42.75" customHeight="1">
      <c r="A34" s="22"/>
      <c r="B34" s="353"/>
      <c r="C34" s="25"/>
      <c r="D34" s="345"/>
      <c r="E34" s="346"/>
      <c r="F34" s="26"/>
      <c r="G34" s="351"/>
      <c r="H34" s="21"/>
      <c r="I34" s="22">
        <v>7</v>
      </c>
      <c r="J34" s="23" t="s">
        <v>201</v>
      </c>
      <c r="K34" s="351" t="s">
        <v>639</v>
      </c>
      <c r="L34" s="25" t="s">
        <v>639</v>
      </c>
      <c r="M34" s="51" t="s">
        <v>639</v>
      </c>
      <c r="N34" s="51" t="s">
        <v>639</v>
      </c>
      <c r="O34" s="26"/>
      <c r="P34" s="24"/>
      <c r="T34" s="320">
        <v>1520</v>
      </c>
      <c r="U34" s="321">
        <v>67</v>
      </c>
    </row>
    <row r="35" spans="1:21" s="18" customFormat="1" ht="42.75" customHeight="1">
      <c r="A35" s="22"/>
      <c r="B35" s="353"/>
      <c r="C35" s="25"/>
      <c r="D35" s="345"/>
      <c r="E35" s="346"/>
      <c r="F35" s="26"/>
      <c r="G35" s="351"/>
      <c r="H35" s="21"/>
      <c r="I35" s="22">
        <v>8</v>
      </c>
      <c r="J35" s="23" t="s">
        <v>202</v>
      </c>
      <c r="K35" s="351" t="s">
        <v>639</v>
      </c>
      <c r="L35" s="25" t="s">
        <v>639</v>
      </c>
      <c r="M35" s="51" t="s">
        <v>639</v>
      </c>
      <c r="N35" s="51" t="s">
        <v>639</v>
      </c>
      <c r="O35" s="26"/>
      <c r="P35" s="24"/>
      <c r="T35" s="320">
        <v>1525</v>
      </c>
      <c r="U35" s="321">
        <v>66</v>
      </c>
    </row>
    <row r="36" spans="1:21" ht="13.5" customHeight="1">
      <c r="A36" s="36"/>
      <c r="B36" s="36"/>
      <c r="C36" s="37"/>
      <c r="D36" s="58"/>
      <c r="E36" s="38"/>
      <c r="F36" s="39"/>
      <c r="G36" s="40"/>
      <c r="I36" s="41"/>
      <c r="J36" s="42"/>
      <c r="K36" s="43"/>
      <c r="L36" s="44"/>
      <c r="M36" s="54"/>
      <c r="N36" s="54"/>
      <c r="O36" s="45"/>
      <c r="P36" s="43"/>
      <c r="T36" s="320">
        <v>1620</v>
      </c>
      <c r="U36" s="321">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320">
        <v>1630</v>
      </c>
      <c r="U37" s="321">
        <v>54</v>
      </c>
    </row>
    <row r="38" spans="20:21" ht="12.75">
      <c r="T38" s="320">
        <v>1640</v>
      </c>
      <c r="U38" s="321">
        <v>53</v>
      </c>
    </row>
    <row r="39" spans="20:21" ht="12.75">
      <c r="T39" s="320">
        <v>1650</v>
      </c>
      <c r="U39" s="321">
        <v>52</v>
      </c>
    </row>
    <row r="40" spans="20:21" ht="12.75">
      <c r="T40" s="320">
        <v>1660</v>
      </c>
      <c r="U40" s="321">
        <v>51</v>
      </c>
    </row>
    <row r="41" spans="20:21" ht="12.75">
      <c r="T41" s="320">
        <v>1670</v>
      </c>
      <c r="U41" s="321">
        <v>50</v>
      </c>
    </row>
    <row r="42" spans="20:21" ht="12.75">
      <c r="T42" s="320">
        <v>1680</v>
      </c>
      <c r="U42" s="321">
        <v>49</v>
      </c>
    </row>
    <row r="43" spans="20:21" ht="12.75">
      <c r="T43" s="320">
        <v>1690</v>
      </c>
      <c r="U43" s="321">
        <v>48</v>
      </c>
    </row>
    <row r="44" spans="20:21" ht="12.75">
      <c r="T44" s="320">
        <v>1700</v>
      </c>
      <c r="U44" s="321">
        <v>47</v>
      </c>
    </row>
    <row r="45" spans="20:21" ht="12.75">
      <c r="T45" s="320">
        <v>1710</v>
      </c>
      <c r="U45" s="321">
        <v>46</v>
      </c>
    </row>
    <row r="46" spans="20:21" ht="12.75">
      <c r="T46" s="320">
        <v>1720</v>
      </c>
      <c r="U46" s="321">
        <v>45</v>
      </c>
    </row>
    <row r="47" spans="20:21" ht="12.75">
      <c r="T47" s="320">
        <v>1730</v>
      </c>
      <c r="U47" s="321">
        <v>44</v>
      </c>
    </row>
    <row r="48" spans="20:21" ht="12.75">
      <c r="T48" s="320">
        <v>1740</v>
      </c>
      <c r="U48" s="321">
        <v>43</v>
      </c>
    </row>
    <row r="49" spans="20:21" ht="12.75">
      <c r="T49" s="320">
        <v>1750</v>
      </c>
      <c r="U49" s="321">
        <v>42</v>
      </c>
    </row>
    <row r="50" spans="20:21" ht="12.75">
      <c r="T50" s="320">
        <v>1760</v>
      </c>
      <c r="U50" s="321">
        <v>41</v>
      </c>
    </row>
    <row r="51" spans="20:21" ht="12.75">
      <c r="T51" s="320">
        <v>1770</v>
      </c>
      <c r="U51" s="321">
        <v>40</v>
      </c>
    </row>
    <row r="52" spans="20:21" ht="12.75">
      <c r="T52" s="320">
        <v>1780</v>
      </c>
      <c r="U52" s="321">
        <v>39</v>
      </c>
    </row>
    <row r="53" spans="20:21" ht="12.75">
      <c r="T53" s="320">
        <v>1790</v>
      </c>
      <c r="U53" s="321">
        <v>38</v>
      </c>
    </row>
    <row r="54" spans="20:21" ht="12.75">
      <c r="T54" s="320">
        <v>1800</v>
      </c>
      <c r="U54" s="321">
        <v>37</v>
      </c>
    </row>
    <row r="55" spans="20:21" ht="12.75">
      <c r="T55" s="320">
        <v>1810</v>
      </c>
      <c r="U55" s="321">
        <v>36</v>
      </c>
    </row>
    <row r="56" spans="20:21" ht="12.75">
      <c r="T56" s="320">
        <v>1830</v>
      </c>
      <c r="U56" s="321">
        <v>35</v>
      </c>
    </row>
    <row r="57" spans="20:21" ht="12.75">
      <c r="T57" s="320">
        <v>1850</v>
      </c>
      <c r="U57" s="321">
        <v>34</v>
      </c>
    </row>
    <row r="58" spans="20:21" ht="12.75">
      <c r="T58" s="320">
        <v>1870</v>
      </c>
      <c r="U58" s="321">
        <v>33</v>
      </c>
    </row>
    <row r="59" spans="20:21" ht="12.75">
      <c r="T59" s="320">
        <v>1890</v>
      </c>
      <c r="U59" s="321">
        <v>32</v>
      </c>
    </row>
    <row r="60" spans="20:21" ht="12.75">
      <c r="T60" s="320">
        <v>1910</v>
      </c>
      <c r="U60" s="321">
        <v>31</v>
      </c>
    </row>
    <row r="61" spans="20:21" ht="12.75">
      <c r="T61" s="320">
        <v>1930</v>
      </c>
      <c r="U61" s="321">
        <v>30</v>
      </c>
    </row>
    <row r="62" spans="20:21" ht="12.75">
      <c r="T62" s="320">
        <v>1950</v>
      </c>
      <c r="U62" s="321">
        <v>29</v>
      </c>
    </row>
    <row r="63" spans="20:21" ht="12.75">
      <c r="T63" s="320">
        <v>1970</v>
      </c>
      <c r="U63" s="321">
        <v>28</v>
      </c>
    </row>
    <row r="64" spans="20:21" ht="12.75">
      <c r="T64" s="320">
        <v>1990</v>
      </c>
      <c r="U64" s="321">
        <v>27</v>
      </c>
    </row>
    <row r="65" spans="20:21" ht="12.75">
      <c r="T65" s="320">
        <v>2010</v>
      </c>
      <c r="U65" s="321">
        <v>26</v>
      </c>
    </row>
    <row r="66" spans="20:21" ht="12.75">
      <c r="T66" s="320">
        <v>2030</v>
      </c>
      <c r="U66" s="321">
        <v>25</v>
      </c>
    </row>
    <row r="67" spans="20:21" ht="12.75">
      <c r="T67" s="320">
        <v>2050</v>
      </c>
      <c r="U67" s="321">
        <v>24</v>
      </c>
    </row>
    <row r="68" spans="20:21" ht="12.75">
      <c r="T68" s="320">
        <v>2070</v>
      </c>
      <c r="U68" s="321">
        <v>23</v>
      </c>
    </row>
    <row r="69" spans="20:21" ht="12.75">
      <c r="T69" s="320">
        <v>2090</v>
      </c>
      <c r="U69" s="321">
        <v>22</v>
      </c>
    </row>
    <row r="70" spans="20:21" ht="12.75">
      <c r="T70" s="320">
        <v>2110</v>
      </c>
      <c r="U70" s="321">
        <v>21</v>
      </c>
    </row>
    <row r="71" spans="20:21" ht="12.75">
      <c r="T71" s="320">
        <v>2130</v>
      </c>
      <c r="U71" s="321">
        <v>20</v>
      </c>
    </row>
    <row r="72" spans="20:21" ht="12.75">
      <c r="T72" s="320">
        <v>2150</v>
      </c>
      <c r="U72" s="321">
        <v>19</v>
      </c>
    </row>
    <row r="73" spans="20:21" ht="12.75">
      <c r="T73" s="320">
        <v>2170</v>
      </c>
      <c r="U73" s="321">
        <v>18</v>
      </c>
    </row>
    <row r="74" spans="20:21" ht="12.75">
      <c r="T74" s="320">
        <v>2190</v>
      </c>
      <c r="U74" s="321">
        <v>17</v>
      </c>
    </row>
    <row r="75" spans="20:21" ht="12.75">
      <c r="T75" s="320">
        <v>2210</v>
      </c>
      <c r="U75" s="321">
        <v>16</v>
      </c>
    </row>
    <row r="76" spans="20:21" ht="12.75">
      <c r="T76" s="320">
        <v>2240</v>
      </c>
      <c r="U76" s="321">
        <v>15</v>
      </c>
    </row>
    <row r="77" spans="20:21" ht="12.75">
      <c r="T77" s="320">
        <v>2260</v>
      </c>
      <c r="U77" s="321">
        <v>14</v>
      </c>
    </row>
    <row r="78" spans="20:21" ht="12.75">
      <c r="T78" s="320">
        <v>2280</v>
      </c>
      <c r="U78" s="321">
        <v>13</v>
      </c>
    </row>
    <row r="79" spans="20:21" ht="12.75">
      <c r="T79" s="320">
        <v>2300</v>
      </c>
      <c r="U79" s="321">
        <v>12</v>
      </c>
    </row>
    <row r="80" spans="20:21" ht="12.75">
      <c r="T80" s="320">
        <v>2320</v>
      </c>
      <c r="U80" s="321">
        <v>11</v>
      </c>
    </row>
    <row r="81" spans="20:21" ht="12.75">
      <c r="T81" s="320">
        <v>2350</v>
      </c>
      <c r="U81" s="321">
        <v>10</v>
      </c>
    </row>
    <row r="82" spans="20:21" ht="12.75">
      <c r="T82" s="320">
        <v>2380</v>
      </c>
      <c r="U82" s="321">
        <v>9</v>
      </c>
    </row>
    <row r="83" spans="20:21" ht="12.75">
      <c r="T83" s="320">
        <v>2410</v>
      </c>
      <c r="U83" s="321">
        <v>8</v>
      </c>
    </row>
    <row r="84" spans="20:21" ht="12.75">
      <c r="T84" s="320">
        <v>2440</v>
      </c>
      <c r="U84" s="321">
        <v>7</v>
      </c>
    </row>
    <row r="85" spans="20:21" ht="12.75">
      <c r="T85" s="320">
        <v>2470</v>
      </c>
      <c r="U85" s="321">
        <v>6</v>
      </c>
    </row>
    <row r="86" spans="20:21" ht="12.75">
      <c r="T86" s="320">
        <v>2500</v>
      </c>
      <c r="U86" s="321">
        <v>5</v>
      </c>
    </row>
    <row r="87" spans="20:21" ht="12.75">
      <c r="T87" s="320">
        <v>2540</v>
      </c>
      <c r="U87" s="321">
        <v>4</v>
      </c>
    </row>
    <row r="88" spans="20:21" ht="12.75">
      <c r="T88" s="320">
        <v>2580</v>
      </c>
      <c r="U88" s="321">
        <v>3</v>
      </c>
    </row>
    <row r="89" spans="20:21" ht="12.75">
      <c r="T89" s="320">
        <v>2620</v>
      </c>
      <c r="U89" s="321">
        <v>2</v>
      </c>
    </row>
    <row r="90" spans="20:21" ht="12.75">
      <c r="T90" s="320">
        <v>2660</v>
      </c>
      <c r="U90" s="321">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3"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U88"/>
  <sheetViews>
    <sheetView view="pageBreakPreview" zoomScale="80" zoomScaleSheetLayoutView="80" zoomScalePageLayoutView="0" workbookViewId="0" topLeftCell="A1">
      <selection activeCell="M8" sqref="M8"/>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30.8515625" style="53" customWidth="1"/>
    <col min="6" max="6" width="9.28125" style="393" customWidth="1"/>
    <col min="7" max="7" width="7.57421875" style="28" customWidth="1"/>
    <col min="8" max="8" width="2.140625" style="20" customWidth="1"/>
    <col min="9" max="9" width="4.421875" style="27" customWidth="1"/>
    <col min="10" max="10" width="14.28125" style="27" hidden="1" customWidth="1"/>
    <col min="11" max="11" width="6.57421875" style="27" customWidth="1"/>
    <col min="12" max="12" width="12.7109375" style="29" customWidth="1"/>
    <col min="13" max="13" width="14.7109375" style="57" bestFit="1" customWidth="1"/>
    <col min="14" max="14" width="30.57421875" style="57" customWidth="1"/>
    <col min="15" max="15" width="9.57421875" style="393" customWidth="1"/>
    <col min="16" max="16" width="7.7109375" style="20" customWidth="1"/>
    <col min="17" max="17" width="5.7109375" style="20" customWidth="1"/>
    <col min="18" max="19" width="9.140625" style="20" customWidth="1"/>
    <col min="20" max="20" width="9.140625" style="320" hidden="1" customWidth="1"/>
    <col min="21" max="21" width="9.140625" style="321" hidden="1" customWidth="1"/>
    <col min="22" max="16384" width="9.140625" style="20" customWidth="1"/>
  </cols>
  <sheetData>
    <row r="1" spans="1:21" s="9" customFormat="1" ht="53.25" customHeight="1">
      <c r="A1" s="482" t="str">
        <f>('YARIŞMA BİLGİLERİ'!A2)</f>
        <v>Türkiye Atletizm Federasyonu
Trabzon Atletizm İl Temsilciliği</v>
      </c>
      <c r="B1" s="482"/>
      <c r="C1" s="482"/>
      <c r="D1" s="482"/>
      <c r="E1" s="482"/>
      <c r="F1" s="482"/>
      <c r="G1" s="482"/>
      <c r="H1" s="482"/>
      <c r="I1" s="482"/>
      <c r="J1" s="482"/>
      <c r="K1" s="482"/>
      <c r="L1" s="482"/>
      <c r="M1" s="482"/>
      <c r="N1" s="482"/>
      <c r="O1" s="482"/>
      <c r="P1" s="482"/>
      <c r="T1" s="319">
        <v>1370</v>
      </c>
      <c r="U1" s="318">
        <v>100</v>
      </c>
    </row>
    <row r="2" spans="1:21" s="9" customFormat="1" ht="24.75" customHeight="1">
      <c r="A2" s="485" t="str">
        <f>'YARIŞMA BİLGİLERİ'!F19</f>
        <v>Kulüplerarası Gençler Atletizm Ligi Final Yarışmaları</v>
      </c>
      <c r="B2" s="485"/>
      <c r="C2" s="485"/>
      <c r="D2" s="485"/>
      <c r="E2" s="485"/>
      <c r="F2" s="485"/>
      <c r="G2" s="485"/>
      <c r="H2" s="485"/>
      <c r="I2" s="485"/>
      <c r="J2" s="485"/>
      <c r="K2" s="485"/>
      <c r="L2" s="485"/>
      <c r="M2" s="485"/>
      <c r="N2" s="485"/>
      <c r="O2" s="485"/>
      <c r="P2" s="485"/>
      <c r="T2" s="319">
        <v>1374</v>
      </c>
      <c r="U2" s="318">
        <v>99</v>
      </c>
    </row>
    <row r="3" spans="1:21" s="11" customFormat="1" ht="21.75" customHeight="1">
      <c r="A3" s="486" t="s">
        <v>77</v>
      </c>
      <c r="B3" s="486"/>
      <c r="C3" s="486"/>
      <c r="D3" s="487" t="s">
        <v>503</v>
      </c>
      <c r="E3" s="487"/>
      <c r="F3" s="488"/>
      <c r="G3" s="488"/>
      <c r="H3" s="10"/>
      <c r="I3" s="498"/>
      <c r="J3" s="498"/>
      <c r="K3" s="498"/>
      <c r="L3" s="498"/>
      <c r="M3" s="255" t="s">
        <v>364</v>
      </c>
      <c r="N3" s="496" t="s">
        <v>451</v>
      </c>
      <c r="O3" s="496"/>
      <c r="P3" s="496"/>
      <c r="T3" s="319">
        <v>1378</v>
      </c>
      <c r="U3" s="318">
        <v>98</v>
      </c>
    </row>
    <row r="4" spans="1:21" s="11" customFormat="1" ht="17.25" customHeight="1">
      <c r="A4" s="491" t="s">
        <v>67</v>
      </c>
      <c r="B4" s="491"/>
      <c r="C4" s="491"/>
      <c r="D4" s="492" t="s">
        <v>488</v>
      </c>
      <c r="E4" s="492"/>
      <c r="F4" s="394"/>
      <c r="G4" s="33"/>
      <c r="H4" s="33"/>
      <c r="I4" s="33"/>
      <c r="J4" s="33"/>
      <c r="K4" s="33"/>
      <c r="L4" s="34"/>
      <c r="M4" s="84" t="s">
        <v>75</v>
      </c>
      <c r="N4" s="497" t="s">
        <v>475</v>
      </c>
      <c r="O4" s="497"/>
      <c r="P4" s="497"/>
      <c r="T4" s="319">
        <v>1382</v>
      </c>
      <c r="U4" s="318">
        <v>97</v>
      </c>
    </row>
    <row r="5" spans="1:21" s="9" customFormat="1" ht="19.5" customHeight="1">
      <c r="A5" s="12"/>
      <c r="B5" s="12"/>
      <c r="C5" s="13"/>
      <c r="D5" s="14"/>
      <c r="E5" s="15"/>
      <c r="F5" s="395"/>
      <c r="G5" s="15"/>
      <c r="H5" s="15"/>
      <c r="I5" s="12"/>
      <c r="J5" s="12"/>
      <c r="K5" s="12"/>
      <c r="L5" s="16"/>
      <c r="M5" s="17"/>
      <c r="N5" s="495">
        <v>41506.80285069445</v>
      </c>
      <c r="O5" s="495"/>
      <c r="P5" s="495"/>
      <c r="T5" s="319">
        <v>1386</v>
      </c>
      <c r="U5" s="318">
        <v>96</v>
      </c>
    </row>
    <row r="6" spans="1:21" s="18" customFormat="1" ht="24.75" customHeight="1">
      <c r="A6" s="493" t="s">
        <v>12</v>
      </c>
      <c r="B6" s="499" t="s">
        <v>62</v>
      </c>
      <c r="C6" s="501" t="s">
        <v>74</v>
      </c>
      <c r="D6" s="494" t="s">
        <v>14</v>
      </c>
      <c r="E6" s="494" t="s">
        <v>444</v>
      </c>
      <c r="F6" s="504" t="s">
        <v>15</v>
      </c>
      <c r="G6" s="489" t="s">
        <v>140</v>
      </c>
      <c r="I6" s="338" t="s">
        <v>16</v>
      </c>
      <c r="J6" s="339"/>
      <c r="K6" s="339"/>
      <c r="L6" s="339"/>
      <c r="M6" s="342" t="s">
        <v>356</v>
      </c>
      <c r="N6" s="343"/>
      <c r="O6" s="388"/>
      <c r="P6" s="340"/>
      <c r="T6" s="320">
        <v>1390</v>
      </c>
      <c r="U6" s="321">
        <v>95</v>
      </c>
    </row>
    <row r="7" spans="1:21" ht="26.25" customHeight="1">
      <c r="A7" s="493"/>
      <c r="B7" s="500"/>
      <c r="C7" s="501"/>
      <c r="D7" s="494"/>
      <c r="E7" s="494"/>
      <c r="F7" s="504"/>
      <c r="G7" s="490"/>
      <c r="H7" s="19"/>
      <c r="I7" s="50" t="s">
        <v>12</v>
      </c>
      <c r="J7" s="47" t="s">
        <v>63</v>
      </c>
      <c r="K7" s="47" t="s">
        <v>62</v>
      </c>
      <c r="L7" s="48" t="s">
        <v>13</v>
      </c>
      <c r="M7" s="49" t="s">
        <v>14</v>
      </c>
      <c r="N7" s="49" t="s">
        <v>444</v>
      </c>
      <c r="O7" s="389" t="s">
        <v>15</v>
      </c>
      <c r="P7" s="47" t="s">
        <v>27</v>
      </c>
      <c r="T7" s="320">
        <v>1394</v>
      </c>
      <c r="U7" s="321">
        <v>94</v>
      </c>
    </row>
    <row r="8" spans="1:21" s="18" customFormat="1" ht="48" customHeight="1">
      <c r="A8" s="22">
        <v>1</v>
      </c>
      <c r="B8" s="353">
        <v>46</v>
      </c>
      <c r="C8" s="25">
        <v>34973</v>
      </c>
      <c r="D8" s="345" t="s">
        <v>547</v>
      </c>
      <c r="E8" s="346" t="s">
        <v>493</v>
      </c>
      <c r="F8" s="390">
        <v>110353</v>
      </c>
      <c r="G8" s="351">
        <v>8</v>
      </c>
      <c r="H8" s="21"/>
      <c r="I8" s="22">
        <v>1</v>
      </c>
      <c r="J8" s="23" t="s">
        <v>371</v>
      </c>
      <c r="K8" s="351">
        <v>87</v>
      </c>
      <c r="L8" s="25">
        <v>35431</v>
      </c>
      <c r="M8" s="51" t="s">
        <v>603</v>
      </c>
      <c r="N8" s="51" t="s">
        <v>499</v>
      </c>
      <c r="O8" s="390"/>
      <c r="P8" s="24"/>
      <c r="T8" s="320">
        <v>1398</v>
      </c>
      <c r="U8" s="321">
        <v>93</v>
      </c>
    </row>
    <row r="9" spans="1:21" s="18" customFormat="1" ht="48" customHeight="1">
      <c r="A9" s="22">
        <v>2</v>
      </c>
      <c r="B9" s="353">
        <v>73</v>
      </c>
      <c r="C9" s="25">
        <v>34639</v>
      </c>
      <c r="D9" s="345" t="s">
        <v>577</v>
      </c>
      <c r="E9" s="346" t="s">
        <v>574</v>
      </c>
      <c r="F9" s="390">
        <v>111675</v>
      </c>
      <c r="G9" s="351">
        <v>7</v>
      </c>
      <c r="H9" s="21"/>
      <c r="I9" s="22">
        <v>2</v>
      </c>
      <c r="J9" s="23" t="s">
        <v>372</v>
      </c>
      <c r="K9" s="351">
        <v>73</v>
      </c>
      <c r="L9" s="25">
        <v>34639</v>
      </c>
      <c r="M9" s="51" t="s">
        <v>577</v>
      </c>
      <c r="N9" s="51" t="s">
        <v>574</v>
      </c>
      <c r="O9" s="390"/>
      <c r="P9" s="24"/>
      <c r="T9" s="320">
        <v>1402</v>
      </c>
      <c r="U9" s="321">
        <v>92</v>
      </c>
    </row>
    <row r="10" spans="1:21" s="18" customFormat="1" ht="48" customHeight="1">
      <c r="A10" s="22">
        <v>3</v>
      </c>
      <c r="B10" s="353">
        <v>16</v>
      </c>
      <c r="C10" s="25">
        <v>35132</v>
      </c>
      <c r="D10" s="345" t="s">
        <v>511</v>
      </c>
      <c r="E10" s="346" t="s">
        <v>445</v>
      </c>
      <c r="F10" s="390">
        <v>112532</v>
      </c>
      <c r="G10" s="351">
        <v>6</v>
      </c>
      <c r="H10" s="21"/>
      <c r="I10" s="22">
        <v>3</v>
      </c>
      <c r="J10" s="23" t="s">
        <v>373</v>
      </c>
      <c r="K10" s="351">
        <v>46</v>
      </c>
      <c r="L10" s="25">
        <v>34973</v>
      </c>
      <c r="M10" s="51" t="s">
        <v>547</v>
      </c>
      <c r="N10" s="51" t="s">
        <v>493</v>
      </c>
      <c r="O10" s="390"/>
      <c r="P10" s="24"/>
      <c r="T10" s="320">
        <v>1406</v>
      </c>
      <c r="U10" s="321">
        <v>91</v>
      </c>
    </row>
    <row r="11" spans="1:21" s="18" customFormat="1" ht="48" customHeight="1">
      <c r="A11" s="22">
        <v>4</v>
      </c>
      <c r="B11" s="353">
        <v>18</v>
      </c>
      <c r="C11" s="25">
        <v>34833</v>
      </c>
      <c r="D11" s="345" t="s">
        <v>532</v>
      </c>
      <c r="E11" s="346" t="s">
        <v>491</v>
      </c>
      <c r="F11" s="390">
        <v>113545</v>
      </c>
      <c r="G11" s="351">
        <v>5</v>
      </c>
      <c r="H11" s="21"/>
      <c r="I11" s="22">
        <v>4</v>
      </c>
      <c r="J11" s="23" t="s">
        <v>374</v>
      </c>
      <c r="K11" s="351">
        <v>16</v>
      </c>
      <c r="L11" s="25">
        <v>35132</v>
      </c>
      <c r="M11" s="51" t="s">
        <v>511</v>
      </c>
      <c r="N11" s="51" t="s">
        <v>445</v>
      </c>
      <c r="O11" s="390"/>
      <c r="P11" s="24"/>
      <c r="T11" s="320">
        <v>1410</v>
      </c>
      <c r="U11" s="321">
        <v>90</v>
      </c>
    </row>
    <row r="12" spans="1:21" s="18" customFormat="1" ht="48" customHeight="1">
      <c r="A12" s="22">
        <v>5</v>
      </c>
      <c r="B12" s="353">
        <v>56</v>
      </c>
      <c r="C12" s="25">
        <v>35144</v>
      </c>
      <c r="D12" s="345" t="s">
        <v>562</v>
      </c>
      <c r="E12" s="346" t="s">
        <v>495</v>
      </c>
      <c r="F12" s="390">
        <v>123379</v>
      </c>
      <c r="G12" s="351">
        <v>4</v>
      </c>
      <c r="H12" s="21"/>
      <c r="I12" s="22">
        <v>5</v>
      </c>
      <c r="J12" s="23" t="s">
        <v>375</v>
      </c>
      <c r="K12" s="351">
        <v>18</v>
      </c>
      <c r="L12" s="25">
        <v>34833</v>
      </c>
      <c r="M12" s="51" t="s">
        <v>532</v>
      </c>
      <c r="N12" s="51" t="s">
        <v>491</v>
      </c>
      <c r="O12" s="390"/>
      <c r="P12" s="24"/>
      <c r="T12" s="320">
        <v>1414</v>
      </c>
      <c r="U12" s="321">
        <v>89</v>
      </c>
    </row>
    <row r="13" spans="1:21" s="18" customFormat="1" ht="48" customHeight="1">
      <c r="A13" s="22">
        <v>6</v>
      </c>
      <c r="B13" s="353">
        <v>87</v>
      </c>
      <c r="C13" s="25">
        <v>35431</v>
      </c>
      <c r="D13" s="345" t="s">
        <v>603</v>
      </c>
      <c r="E13" s="346" t="s">
        <v>499</v>
      </c>
      <c r="F13" s="390">
        <v>130927</v>
      </c>
      <c r="G13" s="351">
        <v>3</v>
      </c>
      <c r="H13" s="21"/>
      <c r="I13" s="22">
        <v>6</v>
      </c>
      <c r="J13" s="23" t="s">
        <v>376</v>
      </c>
      <c r="K13" s="351">
        <v>56</v>
      </c>
      <c r="L13" s="25">
        <v>35144</v>
      </c>
      <c r="M13" s="51" t="s">
        <v>562</v>
      </c>
      <c r="N13" s="51" t="s">
        <v>495</v>
      </c>
      <c r="O13" s="390"/>
      <c r="P13" s="24"/>
      <c r="T13" s="320">
        <v>1418</v>
      </c>
      <c r="U13" s="321">
        <v>88</v>
      </c>
    </row>
    <row r="14" spans="1:21" s="18" customFormat="1" ht="48" customHeight="1">
      <c r="A14" s="22" t="s">
        <v>625</v>
      </c>
      <c r="B14" s="353">
        <v>78</v>
      </c>
      <c r="C14" s="25">
        <v>35663</v>
      </c>
      <c r="D14" s="345" t="s">
        <v>591</v>
      </c>
      <c r="E14" s="346" t="s">
        <v>587</v>
      </c>
      <c r="F14" s="390" t="s">
        <v>638</v>
      </c>
      <c r="G14" s="351" t="s">
        <v>625</v>
      </c>
      <c r="H14" s="21"/>
      <c r="I14" s="22">
        <v>7</v>
      </c>
      <c r="J14" s="23" t="s">
        <v>377</v>
      </c>
      <c r="K14" s="351">
        <v>78</v>
      </c>
      <c r="L14" s="25">
        <v>35663</v>
      </c>
      <c r="M14" s="51" t="s">
        <v>591</v>
      </c>
      <c r="N14" s="51" t="s">
        <v>587</v>
      </c>
      <c r="O14" s="390"/>
      <c r="P14" s="24"/>
      <c r="T14" s="320">
        <v>1422</v>
      </c>
      <c r="U14" s="321">
        <v>87</v>
      </c>
    </row>
    <row r="15" spans="1:21" s="18" customFormat="1" ht="48" customHeight="1">
      <c r="A15" s="22" t="s">
        <v>625</v>
      </c>
      <c r="B15" s="353">
        <v>104</v>
      </c>
      <c r="C15" s="25">
        <v>34919</v>
      </c>
      <c r="D15" s="345" t="s">
        <v>610</v>
      </c>
      <c r="E15" s="346" t="s">
        <v>500</v>
      </c>
      <c r="F15" s="390" t="s">
        <v>638</v>
      </c>
      <c r="G15" s="351" t="s">
        <v>625</v>
      </c>
      <c r="H15" s="21"/>
      <c r="I15" s="22">
        <v>8</v>
      </c>
      <c r="J15" s="23" t="s">
        <v>378</v>
      </c>
      <c r="K15" s="351">
        <v>104</v>
      </c>
      <c r="L15" s="25">
        <v>34919</v>
      </c>
      <c r="M15" s="51" t="s">
        <v>610</v>
      </c>
      <c r="N15" s="51" t="s">
        <v>500</v>
      </c>
      <c r="O15" s="390"/>
      <c r="P15" s="24"/>
      <c r="T15" s="320">
        <v>1426</v>
      </c>
      <c r="U15" s="321">
        <v>86</v>
      </c>
    </row>
    <row r="16" spans="1:21" s="18" customFormat="1" ht="48" customHeight="1">
      <c r="A16" s="22"/>
      <c r="B16" s="353"/>
      <c r="C16" s="25"/>
      <c r="D16" s="345"/>
      <c r="E16" s="346"/>
      <c r="F16" s="390"/>
      <c r="G16" s="351"/>
      <c r="H16" s="21"/>
      <c r="I16" s="22">
        <v>9</v>
      </c>
      <c r="J16" s="23" t="s">
        <v>379</v>
      </c>
      <c r="K16" s="351" t="s">
        <v>639</v>
      </c>
      <c r="L16" s="25" t="s">
        <v>639</v>
      </c>
      <c r="M16" s="51" t="s">
        <v>639</v>
      </c>
      <c r="N16" s="51" t="s">
        <v>639</v>
      </c>
      <c r="O16" s="390"/>
      <c r="P16" s="24"/>
      <c r="T16" s="320">
        <v>1430</v>
      </c>
      <c r="U16" s="321">
        <v>85</v>
      </c>
    </row>
    <row r="17" spans="1:21" s="18" customFormat="1" ht="48" customHeight="1">
      <c r="A17" s="22"/>
      <c r="B17" s="353"/>
      <c r="C17" s="25"/>
      <c r="D17" s="345"/>
      <c r="E17" s="346"/>
      <c r="F17" s="390"/>
      <c r="G17" s="351"/>
      <c r="H17" s="21"/>
      <c r="I17" s="22">
        <v>10</v>
      </c>
      <c r="J17" s="23" t="s">
        <v>380</v>
      </c>
      <c r="K17" s="351" t="s">
        <v>639</v>
      </c>
      <c r="L17" s="25" t="s">
        <v>639</v>
      </c>
      <c r="M17" s="51" t="s">
        <v>639</v>
      </c>
      <c r="N17" s="51" t="s">
        <v>639</v>
      </c>
      <c r="O17" s="390"/>
      <c r="P17" s="24"/>
      <c r="T17" s="320">
        <v>1435</v>
      </c>
      <c r="U17" s="321">
        <v>84</v>
      </c>
    </row>
    <row r="18" spans="1:21" s="18" customFormat="1" ht="48" customHeight="1">
      <c r="A18" s="22"/>
      <c r="B18" s="353"/>
      <c r="C18" s="25"/>
      <c r="D18" s="345"/>
      <c r="E18" s="346"/>
      <c r="F18" s="390"/>
      <c r="G18" s="351"/>
      <c r="H18" s="21"/>
      <c r="I18" s="22">
        <v>11</v>
      </c>
      <c r="J18" s="23" t="s">
        <v>381</v>
      </c>
      <c r="K18" s="351" t="s">
        <v>639</v>
      </c>
      <c r="L18" s="25" t="s">
        <v>639</v>
      </c>
      <c r="M18" s="51" t="s">
        <v>639</v>
      </c>
      <c r="N18" s="51" t="s">
        <v>639</v>
      </c>
      <c r="O18" s="390"/>
      <c r="P18" s="24"/>
      <c r="T18" s="320">
        <v>1440</v>
      </c>
      <c r="U18" s="321">
        <v>83</v>
      </c>
    </row>
    <row r="19" spans="1:21" s="18" customFormat="1" ht="48" customHeight="1">
      <c r="A19" s="22"/>
      <c r="B19" s="353"/>
      <c r="C19" s="25"/>
      <c r="D19" s="345"/>
      <c r="E19" s="346"/>
      <c r="F19" s="390"/>
      <c r="G19" s="351"/>
      <c r="H19" s="21"/>
      <c r="I19" s="22">
        <v>12</v>
      </c>
      <c r="J19" s="23" t="s">
        <v>382</v>
      </c>
      <c r="K19" s="351" t="s">
        <v>639</v>
      </c>
      <c r="L19" s="25" t="s">
        <v>639</v>
      </c>
      <c r="M19" s="51" t="s">
        <v>639</v>
      </c>
      <c r="N19" s="51" t="s">
        <v>639</v>
      </c>
      <c r="O19" s="390"/>
      <c r="P19" s="24"/>
      <c r="T19" s="320">
        <v>1445</v>
      </c>
      <c r="U19" s="321">
        <v>82</v>
      </c>
    </row>
    <row r="20" spans="1:21" s="18" customFormat="1" ht="48" customHeight="1">
      <c r="A20" s="22"/>
      <c r="B20" s="353"/>
      <c r="C20" s="25"/>
      <c r="D20" s="345"/>
      <c r="E20" s="346"/>
      <c r="F20" s="390"/>
      <c r="G20" s="351"/>
      <c r="H20" s="21"/>
      <c r="I20" s="338" t="s">
        <v>17</v>
      </c>
      <c r="J20" s="339"/>
      <c r="K20" s="339"/>
      <c r="L20" s="339"/>
      <c r="M20" s="342" t="s">
        <v>356</v>
      </c>
      <c r="N20" s="343"/>
      <c r="O20" s="388"/>
      <c r="P20" s="340"/>
      <c r="T20" s="320">
        <v>1450</v>
      </c>
      <c r="U20" s="321">
        <v>81</v>
      </c>
    </row>
    <row r="21" spans="1:21" s="18" customFormat="1" ht="48" customHeight="1">
      <c r="A21" s="22"/>
      <c r="B21" s="353"/>
      <c r="C21" s="25"/>
      <c r="D21" s="345"/>
      <c r="E21" s="346"/>
      <c r="F21" s="390"/>
      <c r="G21" s="351"/>
      <c r="H21" s="21"/>
      <c r="I21" s="50" t="s">
        <v>12</v>
      </c>
      <c r="J21" s="47" t="s">
        <v>63</v>
      </c>
      <c r="K21" s="47" t="s">
        <v>62</v>
      </c>
      <c r="L21" s="48" t="s">
        <v>13</v>
      </c>
      <c r="M21" s="49" t="s">
        <v>14</v>
      </c>
      <c r="N21" s="49" t="s">
        <v>444</v>
      </c>
      <c r="O21" s="389" t="s">
        <v>15</v>
      </c>
      <c r="P21" s="47" t="s">
        <v>27</v>
      </c>
      <c r="T21" s="320">
        <v>1455</v>
      </c>
      <c r="U21" s="321">
        <v>80</v>
      </c>
    </row>
    <row r="22" spans="1:21" s="18" customFormat="1" ht="48" customHeight="1">
      <c r="A22" s="22"/>
      <c r="B22" s="353"/>
      <c r="C22" s="25"/>
      <c r="D22" s="345"/>
      <c r="E22" s="346"/>
      <c r="F22" s="390"/>
      <c r="G22" s="351"/>
      <c r="H22" s="21"/>
      <c r="I22" s="22">
        <v>1</v>
      </c>
      <c r="J22" s="23" t="s">
        <v>383</v>
      </c>
      <c r="K22" s="351" t="s">
        <v>639</v>
      </c>
      <c r="L22" s="25" t="s">
        <v>639</v>
      </c>
      <c r="M22" s="51" t="s">
        <v>639</v>
      </c>
      <c r="N22" s="51" t="s">
        <v>639</v>
      </c>
      <c r="O22" s="390"/>
      <c r="P22" s="24"/>
      <c r="T22" s="320">
        <v>1460</v>
      </c>
      <c r="U22" s="321">
        <v>79</v>
      </c>
    </row>
    <row r="23" spans="1:21" s="18" customFormat="1" ht="48" customHeight="1">
      <c r="A23" s="22"/>
      <c r="B23" s="353"/>
      <c r="C23" s="25"/>
      <c r="D23" s="345"/>
      <c r="E23" s="346"/>
      <c r="F23" s="390"/>
      <c r="G23" s="351"/>
      <c r="H23" s="21"/>
      <c r="I23" s="22">
        <v>2</v>
      </c>
      <c r="J23" s="23" t="s">
        <v>384</v>
      </c>
      <c r="K23" s="351" t="s">
        <v>639</v>
      </c>
      <c r="L23" s="25" t="s">
        <v>639</v>
      </c>
      <c r="M23" s="51" t="s">
        <v>639</v>
      </c>
      <c r="N23" s="51" t="s">
        <v>639</v>
      </c>
      <c r="O23" s="390"/>
      <c r="P23" s="24"/>
      <c r="T23" s="320">
        <v>1465</v>
      </c>
      <c r="U23" s="321">
        <v>78</v>
      </c>
    </row>
    <row r="24" spans="1:21" s="18" customFormat="1" ht="48" customHeight="1">
      <c r="A24" s="22"/>
      <c r="B24" s="353"/>
      <c r="C24" s="25"/>
      <c r="D24" s="345"/>
      <c r="E24" s="346"/>
      <c r="F24" s="390"/>
      <c r="G24" s="351"/>
      <c r="H24" s="21"/>
      <c r="I24" s="22">
        <v>3</v>
      </c>
      <c r="J24" s="23" t="s">
        <v>385</v>
      </c>
      <c r="K24" s="351" t="s">
        <v>639</v>
      </c>
      <c r="L24" s="25" t="s">
        <v>639</v>
      </c>
      <c r="M24" s="51" t="s">
        <v>639</v>
      </c>
      <c r="N24" s="51" t="s">
        <v>639</v>
      </c>
      <c r="O24" s="390"/>
      <c r="P24" s="24"/>
      <c r="T24" s="320">
        <v>1470</v>
      </c>
      <c r="U24" s="321">
        <v>77</v>
      </c>
    </row>
    <row r="25" spans="1:21" s="18" customFormat="1" ht="48" customHeight="1">
      <c r="A25" s="22"/>
      <c r="B25" s="353"/>
      <c r="C25" s="25"/>
      <c r="D25" s="345"/>
      <c r="E25" s="346"/>
      <c r="F25" s="390"/>
      <c r="G25" s="351"/>
      <c r="H25" s="21"/>
      <c r="I25" s="22">
        <v>4</v>
      </c>
      <c r="J25" s="23" t="s">
        <v>386</v>
      </c>
      <c r="K25" s="351" t="s">
        <v>639</v>
      </c>
      <c r="L25" s="25" t="s">
        <v>639</v>
      </c>
      <c r="M25" s="51" t="s">
        <v>639</v>
      </c>
      <c r="N25" s="51" t="s">
        <v>639</v>
      </c>
      <c r="O25" s="390"/>
      <c r="P25" s="24"/>
      <c r="T25" s="320">
        <v>1475</v>
      </c>
      <c r="U25" s="321">
        <v>76</v>
      </c>
    </row>
    <row r="26" spans="1:21" s="18" customFormat="1" ht="48" customHeight="1">
      <c r="A26" s="22"/>
      <c r="B26" s="353"/>
      <c r="C26" s="25"/>
      <c r="D26" s="345"/>
      <c r="E26" s="346"/>
      <c r="F26" s="390"/>
      <c r="G26" s="351"/>
      <c r="H26" s="21"/>
      <c r="I26" s="22">
        <v>5</v>
      </c>
      <c r="J26" s="23" t="s">
        <v>387</v>
      </c>
      <c r="K26" s="351" t="s">
        <v>639</v>
      </c>
      <c r="L26" s="25" t="s">
        <v>639</v>
      </c>
      <c r="M26" s="51" t="s">
        <v>639</v>
      </c>
      <c r="N26" s="51" t="s">
        <v>639</v>
      </c>
      <c r="O26" s="390"/>
      <c r="P26" s="24"/>
      <c r="T26" s="320">
        <v>1480</v>
      </c>
      <c r="U26" s="321">
        <v>75</v>
      </c>
    </row>
    <row r="27" spans="1:21" s="18" customFormat="1" ht="48" customHeight="1">
      <c r="A27" s="22"/>
      <c r="B27" s="353"/>
      <c r="C27" s="25"/>
      <c r="D27" s="345"/>
      <c r="E27" s="346"/>
      <c r="F27" s="390"/>
      <c r="G27" s="351"/>
      <c r="H27" s="21"/>
      <c r="I27" s="22">
        <v>6</v>
      </c>
      <c r="J27" s="23" t="s">
        <v>388</v>
      </c>
      <c r="K27" s="351" t="s">
        <v>639</v>
      </c>
      <c r="L27" s="25" t="s">
        <v>639</v>
      </c>
      <c r="M27" s="51" t="s">
        <v>639</v>
      </c>
      <c r="N27" s="51" t="s">
        <v>639</v>
      </c>
      <c r="O27" s="390"/>
      <c r="P27" s="24"/>
      <c r="T27" s="320">
        <v>1485</v>
      </c>
      <c r="U27" s="321">
        <v>74</v>
      </c>
    </row>
    <row r="28" spans="1:21" s="18" customFormat="1" ht="48" customHeight="1">
      <c r="A28" s="22"/>
      <c r="B28" s="353"/>
      <c r="C28" s="25"/>
      <c r="D28" s="345"/>
      <c r="E28" s="346"/>
      <c r="F28" s="390"/>
      <c r="G28" s="351"/>
      <c r="H28" s="21"/>
      <c r="I28" s="22">
        <v>7</v>
      </c>
      <c r="J28" s="23" t="s">
        <v>389</v>
      </c>
      <c r="K28" s="351" t="s">
        <v>639</v>
      </c>
      <c r="L28" s="25" t="s">
        <v>639</v>
      </c>
      <c r="M28" s="51" t="s">
        <v>639</v>
      </c>
      <c r="N28" s="51" t="s">
        <v>639</v>
      </c>
      <c r="O28" s="390"/>
      <c r="P28" s="24"/>
      <c r="T28" s="320">
        <v>1490</v>
      </c>
      <c r="U28" s="321">
        <v>73</v>
      </c>
    </row>
    <row r="29" spans="1:21" s="18" customFormat="1" ht="48" customHeight="1">
      <c r="A29" s="22"/>
      <c r="B29" s="353"/>
      <c r="C29" s="25"/>
      <c r="D29" s="345"/>
      <c r="E29" s="346"/>
      <c r="F29" s="390"/>
      <c r="G29" s="351"/>
      <c r="H29" s="21"/>
      <c r="I29" s="22">
        <v>8</v>
      </c>
      <c r="J29" s="23" t="s">
        <v>390</v>
      </c>
      <c r="K29" s="351" t="s">
        <v>639</v>
      </c>
      <c r="L29" s="25" t="s">
        <v>639</v>
      </c>
      <c r="M29" s="51" t="s">
        <v>639</v>
      </c>
      <c r="N29" s="51" t="s">
        <v>639</v>
      </c>
      <c r="O29" s="390"/>
      <c r="P29" s="24"/>
      <c r="T29" s="320">
        <v>1495</v>
      </c>
      <c r="U29" s="321">
        <v>72</v>
      </c>
    </row>
    <row r="30" spans="1:21" s="18" customFormat="1" ht="48" customHeight="1">
      <c r="A30" s="22"/>
      <c r="B30" s="353"/>
      <c r="C30" s="25"/>
      <c r="D30" s="345"/>
      <c r="E30" s="346"/>
      <c r="F30" s="390"/>
      <c r="G30" s="351"/>
      <c r="H30" s="21"/>
      <c r="I30" s="22">
        <v>9</v>
      </c>
      <c r="J30" s="23" t="s">
        <v>391</v>
      </c>
      <c r="K30" s="351" t="s">
        <v>639</v>
      </c>
      <c r="L30" s="25" t="s">
        <v>639</v>
      </c>
      <c r="M30" s="51" t="s">
        <v>639</v>
      </c>
      <c r="N30" s="51" t="s">
        <v>639</v>
      </c>
      <c r="O30" s="390"/>
      <c r="P30" s="24"/>
      <c r="T30" s="320">
        <v>1500</v>
      </c>
      <c r="U30" s="321">
        <v>71</v>
      </c>
    </row>
    <row r="31" spans="1:21" s="18" customFormat="1" ht="48" customHeight="1">
      <c r="A31" s="22"/>
      <c r="B31" s="353"/>
      <c r="C31" s="25"/>
      <c r="D31" s="345"/>
      <c r="E31" s="346"/>
      <c r="F31" s="390"/>
      <c r="G31" s="351"/>
      <c r="H31" s="21"/>
      <c r="I31" s="22">
        <v>10</v>
      </c>
      <c r="J31" s="23" t="s">
        <v>392</v>
      </c>
      <c r="K31" s="351" t="s">
        <v>639</v>
      </c>
      <c r="L31" s="25" t="s">
        <v>639</v>
      </c>
      <c r="M31" s="51" t="s">
        <v>639</v>
      </c>
      <c r="N31" s="51" t="s">
        <v>639</v>
      </c>
      <c r="O31" s="390"/>
      <c r="P31" s="24"/>
      <c r="T31" s="320">
        <v>1505</v>
      </c>
      <c r="U31" s="321">
        <v>70</v>
      </c>
    </row>
    <row r="32" spans="1:21" s="18" customFormat="1" ht="48" customHeight="1">
      <c r="A32" s="22"/>
      <c r="B32" s="353"/>
      <c r="C32" s="25"/>
      <c r="D32" s="345"/>
      <c r="E32" s="346"/>
      <c r="F32" s="390"/>
      <c r="G32" s="351"/>
      <c r="H32" s="21"/>
      <c r="I32" s="22">
        <v>11</v>
      </c>
      <c r="J32" s="23" t="s">
        <v>393</v>
      </c>
      <c r="K32" s="351" t="s">
        <v>639</v>
      </c>
      <c r="L32" s="25" t="s">
        <v>639</v>
      </c>
      <c r="M32" s="51" t="s">
        <v>639</v>
      </c>
      <c r="N32" s="51" t="s">
        <v>639</v>
      </c>
      <c r="O32" s="390"/>
      <c r="P32" s="24"/>
      <c r="T32" s="320">
        <v>1510</v>
      </c>
      <c r="U32" s="321">
        <v>69</v>
      </c>
    </row>
    <row r="33" spans="1:21" s="18" customFormat="1" ht="48" customHeight="1">
      <c r="A33" s="22"/>
      <c r="B33" s="353"/>
      <c r="C33" s="25"/>
      <c r="D33" s="345"/>
      <c r="E33" s="346"/>
      <c r="F33" s="390"/>
      <c r="G33" s="351"/>
      <c r="H33" s="21"/>
      <c r="I33" s="22">
        <v>12</v>
      </c>
      <c r="J33" s="23" t="s">
        <v>394</v>
      </c>
      <c r="K33" s="351" t="s">
        <v>639</v>
      </c>
      <c r="L33" s="25" t="s">
        <v>639</v>
      </c>
      <c r="M33" s="51" t="s">
        <v>639</v>
      </c>
      <c r="N33" s="51" t="s">
        <v>639</v>
      </c>
      <c r="O33" s="390"/>
      <c r="P33" s="24"/>
      <c r="T33" s="320">
        <v>1515</v>
      </c>
      <c r="U33" s="321">
        <v>68</v>
      </c>
    </row>
    <row r="34" spans="1:21" ht="13.5" customHeight="1">
      <c r="A34" s="36"/>
      <c r="B34" s="36"/>
      <c r="C34" s="37"/>
      <c r="D34" s="58"/>
      <c r="E34" s="38"/>
      <c r="F34" s="396"/>
      <c r="G34" s="40"/>
      <c r="I34" s="41"/>
      <c r="J34" s="42"/>
      <c r="K34" s="43"/>
      <c r="L34" s="44"/>
      <c r="M34" s="54"/>
      <c r="N34" s="54"/>
      <c r="O34" s="391"/>
      <c r="P34" s="43"/>
      <c r="T34" s="320">
        <v>1620</v>
      </c>
      <c r="U34" s="321">
        <v>55</v>
      </c>
    </row>
    <row r="35" spans="1:21" ht="14.25" customHeight="1">
      <c r="A35" s="30" t="s">
        <v>19</v>
      </c>
      <c r="B35" s="30"/>
      <c r="C35" s="30"/>
      <c r="D35" s="59"/>
      <c r="E35" s="52" t="s">
        <v>0</v>
      </c>
      <c r="F35" s="397" t="s">
        <v>1</v>
      </c>
      <c r="G35" s="27"/>
      <c r="H35" s="31" t="s">
        <v>2</v>
      </c>
      <c r="I35" s="31"/>
      <c r="J35" s="31"/>
      <c r="K35" s="31"/>
      <c r="M35" s="55" t="s">
        <v>3</v>
      </c>
      <c r="N35" s="56" t="s">
        <v>3</v>
      </c>
      <c r="O35" s="392" t="s">
        <v>3</v>
      </c>
      <c r="P35" s="30"/>
      <c r="Q35" s="32"/>
      <c r="T35" s="320">
        <v>1630</v>
      </c>
      <c r="U35" s="321">
        <v>54</v>
      </c>
    </row>
    <row r="36" spans="20:21" ht="12.75">
      <c r="T36" s="320">
        <v>1640</v>
      </c>
      <c r="U36" s="321">
        <v>53</v>
      </c>
    </row>
    <row r="37" spans="20:21" ht="12.75">
      <c r="T37" s="320">
        <v>1650</v>
      </c>
      <c r="U37" s="321">
        <v>52</v>
      </c>
    </row>
    <row r="38" spans="20:21" ht="12.75">
      <c r="T38" s="320">
        <v>1660</v>
      </c>
      <c r="U38" s="321">
        <v>51</v>
      </c>
    </row>
    <row r="39" spans="20:21" ht="12.75">
      <c r="T39" s="320">
        <v>1670</v>
      </c>
      <c r="U39" s="321">
        <v>50</v>
      </c>
    </row>
    <row r="40" spans="20:21" ht="12.75">
      <c r="T40" s="320">
        <v>1680</v>
      </c>
      <c r="U40" s="321">
        <v>49</v>
      </c>
    </row>
    <row r="41" spans="20:21" ht="12.75">
      <c r="T41" s="320">
        <v>1690</v>
      </c>
      <c r="U41" s="321">
        <v>48</v>
      </c>
    </row>
    <row r="42" spans="20:21" ht="12.75">
      <c r="T42" s="320">
        <v>1700</v>
      </c>
      <c r="U42" s="321">
        <v>47</v>
      </c>
    </row>
    <row r="43" spans="20:21" ht="12.75">
      <c r="T43" s="320">
        <v>1710</v>
      </c>
      <c r="U43" s="321">
        <v>46</v>
      </c>
    </row>
    <row r="44" spans="20:21" ht="12.75">
      <c r="T44" s="320">
        <v>1720</v>
      </c>
      <c r="U44" s="321">
        <v>45</v>
      </c>
    </row>
    <row r="45" spans="20:21" ht="12.75">
      <c r="T45" s="320">
        <v>1730</v>
      </c>
      <c r="U45" s="321">
        <v>44</v>
      </c>
    </row>
    <row r="46" spans="20:21" ht="12.75">
      <c r="T46" s="320">
        <v>1740</v>
      </c>
      <c r="U46" s="321">
        <v>43</v>
      </c>
    </row>
    <row r="47" spans="20:21" ht="12.75">
      <c r="T47" s="320">
        <v>1750</v>
      </c>
      <c r="U47" s="321">
        <v>42</v>
      </c>
    </row>
    <row r="48" spans="20:21" ht="12.75">
      <c r="T48" s="320">
        <v>1760</v>
      </c>
      <c r="U48" s="321">
        <v>41</v>
      </c>
    </row>
    <row r="49" spans="20:21" ht="12.75">
      <c r="T49" s="320">
        <v>1770</v>
      </c>
      <c r="U49" s="321">
        <v>40</v>
      </c>
    </row>
    <row r="50" spans="20:21" ht="12.75">
      <c r="T50" s="320">
        <v>1780</v>
      </c>
      <c r="U50" s="321">
        <v>39</v>
      </c>
    </row>
    <row r="51" spans="20:21" ht="12.75">
      <c r="T51" s="320">
        <v>1790</v>
      </c>
      <c r="U51" s="321">
        <v>38</v>
      </c>
    </row>
    <row r="52" spans="20:21" ht="12.75">
      <c r="T52" s="320">
        <v>1800</v>
      </c>
      <c r="U52" s="321">
        <v>37</v>
      </c>
    </row>
    <row r="53" spans="20:21" ht="12.75">
      <c r="T53" s="320">
        <v>1810</v>
      </c>
      <c r="U53" s="321">
        <v>36</v>
      </c>
    </row>
    <row r="54" spans="20:21" ht="12.75">
      <c r="T54" s="320">
        <v>1830</v>
      </c>
      <c r="U54" s="321">
        <v>35</v>
      </c>
    </row>
    <row r="55" spans="20:21" ht="12.75">
      <c r="T55" s="320">
        <v>1850</v>
      </c>
      <c r="U55" s="321">
        <v>34</v>
      </c>
    </row>
    <row r="56" spans="20:21" ht="12.75">
      <c r="T56" s="320">
        <v>1870</v>
      </c>
      <c r="U56" s="321">
        <v>33</v>
      </c>
    </row>
    <row r="57" spans="20:21" ht="12.75">
      <c r="T57" s="320">
        <v>1890</v>
      </c>
      <c r="U57" s="321">
        <v>32</v>
      </c>
    </row>
    <row r="58" spans="20:21" ht="12.75">
      <c r="T58" s="320">
        <v>1910</v>
      </c>
      <c r="U58" s="321">
        <v>31</v>
      </c>
    </row>
    <row r="59" spans="20:21" ht="12.75">
      <c r="T59" s="320">
        <v>1930</v>
      </c>
      <c r="U59" s="321">
        <v>30</v>
      </c>
    </row>
    <row r="60" spans="20:21" ht="12.75">
      <c r="T60" s="320">
        <v>1950</v>
      </c>
      <c r="U60" s="321">
        <v>29</v>
      </c>
    </row>
    <row r="61" spans="20:21" ht="12.75">
      <c r="T61" s="320">
        <v>1970</v>
      </c>
      <c r="U61" s="321">
        <v>28</v>
      </c>
    </row>
    <row r="62" spans="20:21" ht="12.75">
      <c r="T62" s="320">
        <v>1990</v>
      </c>
      <c r="U62" s="321">
        <v>27</v>
      </c>
    </row>
    <row r="63" spans="20:21" ht="12.75">
      <c r="T63" s="320">
        <v>2010</v>
      </c>
      <c r="U63" s="321">
        <v>26</v>
      </c>
    </row>
    <row r="64" spans="20:21" ht="12.75">
      <c r="T64" s="320">
        <v>2030</v>
      </c>
      <c r="U64" s="321">
        <v>25</v>
      </c>
    </row>
    <row r="65" spans="20:21" ht="12.75">
      <c r="T65" s="320">
        <v>2050</v>
      </c>
      <c r="U65" s="321">
        <v>24</v>
      </c>
    </row>
    <row r="66" spans="20:21" ht="12.75">
      <c r="T66" s="320">
        <v>2070</v>
      </c>
      <c r="U66" s="321">
        <v>23</v>
      </c>
    </row>
    <row r="67" spans="20:21" ht="12.75">
      <c r="T67" s="320">
        <v>2090</v>
      </c>
      <c r="U67" s="321">
        <v>22</v>
      </c>
    </row>
    <row r="68" spans="20:21" ht="12.75">
      <c r="T68" s="320">
        <v>2110</v>
      </c>
      <c r="U68" s="321">
        <v>21</v>
      </c>
    </row>
    <row r="69" spans="20:21" ht="12.75">
      <c r="T69" s="320">
        <v>2130</v>
      </c>
      <c r="U69" s="321">
        <v>20</v>
      </c>
    </row>
    <row r="70" spans="20:21" ht="12.75">
      <c r="T70" s="320">
        <v>2150</v>
      </c>
      <c r="U70" s="321">
        <v>19</v>
      </c>
    </row>
    <row r="71" spans="20:21" ht="12.75">
      <c r="T71" s="320">
        <v>2170</v>
      </c>
      <c r="U71" s="321">
        <v>18</v>
      </c>
    </row>
    <row r="72" spans="20:21" ht="12.75">
      <c r="T72" s="320">
        <v>2190</v>
      </c>
      <c r="U72" s="321">
        <v>17</v>
      </c>
    </row>
    <row r="73" spans="20:21" ht="12.75">
      <c r="T73" s="320">
        <v>2210</v>
      </c>
      <c r="U73" s="321">
        <v>16</v>
      </c>
    </row>
    <row r="74" spans="20:21" ht="12.75">
      <c r="T74" s="320">
        <v>2240</v>
      </c>
      <c r="U74" s="321">
        <v>15</v>
      </c>
    </row>
    <row r="75" spans="20:21" ht="12.75">
      <c r="T75" s="320">
        <v>2260</v>
      </c>
      <c r="U75" s="321">
        <v>14</v>
      </c>
    </row>
    <row r="76" spans="20:21" ht="12.75">
      <c r="T76" s="320">
        <v>2280</v>
      </c>
      <c r="U76" s="321">
        <v>13</v>
      </c>
    </row>
    <row r="77" spans="20:21" ht="12.75">
      <c r="T77" s="320">
        <v>2300</v>
      </c>
      <c r="U77" s="321">
        <v>12</v>
      </c>
    </row>
    <row r="78" spans="20:21" ht="12.75">
      <c r="T78" s="320">
        <v>2320</v>
      </c>
      <c r="U78" s="321">
        <v>11</v>
      </c>
    </row>
    <row r="79" spans="20:21" ht="12.75">
      <c r="T79" s="320">
        <v>2350</v>
      </c>
      <c r="U79" s="321">
        <v>10</v>
      </c>
    </row>
    <row r="80" spans="20:21" ht="12.75">
      <c r="T80" s="320">
        <v>2380</v>
      </c>
      <c r="U80" s="321">
        <v>9</v>
      </c>
    </row>
    <row r="81" spans="20:21" ht="12.75">
      <c r="T81" s="320">
        <v>2410</v>
      </c>
      <c r="U81" s="321">
        <v>8</v>
      </c>
    </row>
    <row r="82" spans="20:21" ht="12.75">
      <c r="T82" s="320">
        <v>2440</v>
      </c>
      <c r="U82" s="321">
        <v>7</v>
      </c>
    </row>
    <row r="83" spans="20:21" ht="12.75">
      <c r="T83" s="320">
        <v>2470</v>
      </c>
      <c r="U83" s="321">
        <v>6</v>
      </c>
    </row>
    <row r="84" spans="20:21" ht="12.75">
      <c r="T84" s="320">
        <v>2500</v>
      </c>
      <c r="U84" s="321">
        <v>5</v>
      </c>
    </row>
    <row r="85" spans="20:21" ht="12.75">
      <c r="T85" s="320">
        <v>2540</v>
      </c>
      <c r="U85" s="321">
        <v>4</v>
      </c>
    </row>
    <row r="86" spans="20:21" ht="12.75">
      <c r="T86" s="320">
        <v>2580</v>
      </c>
      <c r="U86" s="321">
        <v>3</v>
      </c>
    </row>
    <row r="87" spans="20:21" ht="12.75">
      <c r="T87" s="320">
        <v>2620</v>
      </c>
      <c r="U87" s="321">
        <v>2</v>
      </c>
    </row>
    <row r="88" spans="20:21" ht="12.75">
      <c r="T88" s="320">
        <v>2660</v>
      </c>
      <c r="U88" s="321">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veysi</cp:lastModifiedBy>
  <cp:lastPrinted>2013-08-20T16:34:28Z</cp:lastPrinted>
  <dcterms:created xsi:type="dcterms:W3CDTF">2004-05-10T13:01:28Z</dcterms:created>
  <dcterms:modified xsi:type="dcterms:W3CDTF">2013-08-20T16:46:33Z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